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Desktop\Программа ОСиЗ\программа на 2022, план.пер. 2023-2024 новая\"/>
    </mc:Choice>
  </mc:AlternateContent>
  <bookViews>
    <workbookView xWindow="120" yWindow="615" windowWidth="19095" windowHeight="11220" activeTab="5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1'!$9:$11</definedName>
    <definedName name="_xlnm.Print_Titles" localSheetId="1">'Прил. 2'!$8:$10</definedName>
    <definedName name="_xlnm.Print_Titles" localSheetId="4">'Прил. 5'!$9:$10</definedName>
    <definedName name="_xlnm.Print_Titles" localSheetId="7">'Прил. 7'!$9:$12</definedName>
    <definedName name="_xlnm.Print_Area" localSheetId="0">'Прил. 1'!$A$1:$L$32</definedName>
    <definedName name="_xlnm.Print_Area" localSheetId="1">'Прил. 2'!$A$1:$H$19</definedName>
    <definedName name="_xlnm.Print_Area" localSheetId="2">'Прил. 3'!$A$1:$E$15</definedName>
    <definedName name="_xlnm.Print_Area" localSheetId="3">'Прил. 4'!$A$1:$H$24</definedName>
    <definedName name="_xlnm.Print_Area" localSheetId="4">'Прил. 5'!$A$1:$P$29</definedName>
    <definedName name="_xlnm.Print_Area" localSheetId="5">'Прил. 6а '!$A$1:$G$19</definedName>
    <definedName name="_xlnm.Print_Area" localSheetId="6">'Прил. 6б'!$A$1:$Q$19</definedName>
    <definedName name="_xlnm.Print_Area" localSheetId="7">'Прил. 7'!$A$1:$I$45</definedName>
  </definedNames>
  <calcPr calcId="162913" refMode="R1C1"/>
</workbook>
</file>

<file path=xl/calcChain.xml><?xml version="1.0" encoding="utf-8"?>
<calcChain xmlns="http://schemas.openxmlformats.org/spreadsheetml/2006/main">
  <c r="P13" i="10" l="1"/>
  <c r="O15" i="10"/>
  <c r="N15" i="10"/>
  <c r="M15" i="10"/>
  <c r="M14" i="10"/>
  <c r="M13" i="10"/>
  <c r="M12" i="10"/>
  <c r="N13" i="10"/>
  <c r="O13" i="10"/>
  <c r="P21" i="10"/>
  <c r="J17" i="1"/>
  <c r="K17" i="1" s="1"/>
  <c r="L17" i="1" s="1"/>
  <c r="D21" i="1" l="1"/>
  <c r="F13" i="1"/>
  <c r="H13" i="1"/>
  <c r="I13" i="1"/>
  <c r="G14" i="1"/>
  <c r="G13" i="1" s="1"/>
  <c r="J14" i="1"/>
  <c r="J13" i="1" s="1"/>
  <c r="P20" i="10" l="1"/>
  <c r="P19" i="10"/>
  <c r="K14" i="1"/>
  <c r="L14" i="1" s="1"/>
  <c r="L13" i="1" s="1"/>
  <c r="K13" i="1" l="1"/>
  <c r="P25" i="10" l="1"/>
  <c r="P24" i="10"/>
  <c r="P18" i="10"/>
  <c r="P16" i="10"/>
  <c r="O23" i="10"/>
  <c r="O22" i="10" s="1"/>
  <c r="O14" i="10" l="1"/>
  <c r="O12" i="10" s="1"/>
  <c r="H16" i="1" l="1"/>
  <c r="C37" i="12" l="1"/>
  <c r="C35" i="12" s="1"/>
  <c r="C26" i="12"/>
  <c r="C24" i="12" s="1"/>
  <c r="I35" i="12"/>
  <c r="I24" i="12"/>
  <c r="I13" i="12" s="1"/>
  <c r="I15" i="12"/>
  <c r="N23" i="10" l="1"/>
  <c r="N22" i="10" s="1"/>
  <c r="N14" i="10" l="1"/>
  <c r="N12" i="10" s="1"/>
  <c r="P12" i="10" s="1"/>
  <c r="K24" i="10"/>
  <c r="K16" i="10"/>
  <c r="H15" i="1" l="1"/>
  <c r="F15" i="1"/>
  <c r="G15" i="1"/>
  <c r="H24" i="12" l="1"/>
  <c r="H13" i="12" s="1"/>
  <c r="G24" i="12"/>
  <c r="G13" i="12" s="1"/>
  <c r="F24" i="12"/>
  <c r="E24" i="12"/>
  <c r="D24" i="12"/>
  <c r="D35" i="12"/>
  <c r="E35" i="12"/>
  <c r="F35" i="12"/>
  <c r="G35" i="12"/>
  <c r="H35" i="12"/>
  <c r="E15" i="12"/>
  <c r="E13" i="12" s="1"/>
  <c r="F15" i="12"/>
  <c r="G15" i="12"/>
  <c r="H15" i="12"/>
  <c r="D15" i="12"/>
  <c r="D13" i="12" s="1"/>
  <c r="F13" i="12"/>
  <c r="C13" i="12" l="1"/>
  <c r="C15" i="12"/>
  <c r="K15" i="10"/>
  <c r="L15" i="10"/>
  <c r="P15" i="10" l="1"/>
  <c r="J23" i="10"/>
  <c r="J22" i="10" s="1"/>
  <c r="K23" i="10"/>
  <c r="K22" i="10" s="1"/>
  <c r="L23" i="10"/>
  <c r="L22" i="10" s="1"/>
  <c r="M23" i="10"/>
  <c r="I23" i="10"/>
  <c r="I22" i="10" s="1"/>
  <c r="J15" i="10"/>
  <c r="K14" i="10"/>
  <c r="L14" i="10"/>
  <c r="I14" i="10"/>
  <c r="M22" i="10" l="1"/>
  <c r="P22" i="10" s="1"/>
  <c r="P23" i="10"/>
  <c r="I12" i="10"/>
  <c r="I13" i="10"/>
  <c r="K12" i="10"/>
  <c r="K13" i="10"/>
  <c r="L12" i="10"/>
  <c r="L13" i="10"/>
  <c r="J13" i="10"/>
  <c r="J14" i="10"/>
  <c r="J12" i="10" s="1"/>
  <c r="P14" i="10" l="1"/>
  <c r="D22" i="1" l="1"/>
  <c r="D33" i="1" s="1"/>
</calcChain>
</file>

<file path=xl/comments1.xml><?xml version="1.0" encoding="utf-8"?>
<comments xmlns="http://schemas.openxmlformats.org/spreadsheetml/2006/main">
  <authors>
    <author>1</author>
  </authors>
  <commentList>
    <comment ref="G22" authorId="0" shapeId="0">
      <text>
        <r>
          <rPr>
            <sz val="9"/>
            <color indexed="81"/>
            <rFont val="Tahoma"/>
            <family val="2"/>
            <charset val="204"/>
          </rPr>
          <t>1. Помещение по ул. Арбузова, д. 86, стр. 1, пом. 4 "А";
2. Здание бани по ул. Чехова, д. 11 "Б".</t>
        </r>
      </text>
    </comment>
  </commentList>
</comments>
</file>

<file path=xl/sharedStrings.xml><?xml version="1.0" encoding="utf-8"?>
<sst xmlns="http://schemas.openxmlformats.org/spreadsheetml/2006/main" count="388" uniqueCount="215">
  <si>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</si>
  <si>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</si>
  <si>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</si>
  <si>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</si>
  <si>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</si>
  <si>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</si>
  <si>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</si>
  <si>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</si>
  <si>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</si>
  <si>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</si>
  <si>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</si>
  <si>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</si>
  <si>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</si>
  <si>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</si>
  <si>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</si>
  <si>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</si>
  <si>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</si>
  <si>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</si>
  <si>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</si>
  <si>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</si>
  <si>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</si>
  <si>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</si>
  <si>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</si>
  <si>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</si>
  <si>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</si>
  <si>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</si>
  <si>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</si>
  <si>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</si>
  <si>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</si>
  <si>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</si>
  <si>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</si>
  <si>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</si>
  <si>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</si>
  <si>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</si>
  <si>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</si>
  <si>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</si>
  <si>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</si>
  <si>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</si>
  <si>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</si>
  <si>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</si>
  <si>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</si>
  <si>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</si>
  <si>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</si>
  <si>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</si>
  <si>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</si>
  <si>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</si>
  <si>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</si>
  <si>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</si>
  <si>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</si>
  <si>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</si>
  <si>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</si>
  <si>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</si>
  <si>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</si>
  <si>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</si>
  <si>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</si>
  <si>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</si>
  <si>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</si>
  <si>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</si>
  <si>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</si>
  <si>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</si>
  <si>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</si>
  <si>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</si>
  <si>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</si>
  <si>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</si>
  <si>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</si>
  <si>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3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</si>
  <si>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</si>
  <si>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</si>
  <si>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</si>
  <si>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</si>
  <si>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</si>
  <si>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</si>
  <si>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</si>
  <si>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</si>
  <si>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</si>
  <si>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</si>
  <si>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</si>
  <si>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</si>
  <si>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</si>
  <si>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</si>
  <si>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</si>
  <si>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</si>
  <si>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</si>
  <si>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</si>
  <si>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</si>
  <si>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</si>
  <si>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</si>
  <si>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</si>
  <si>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</si>
  <si>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</si>
  <si>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</si>
  <si>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</si>
  <si>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Подпрограмма 1 «Управление и распоряжение муниципальным имуществом города Назарово»</t>
  </si>
  <si>
    <t>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</si>
  <si>
    <t>Количество объектов муниципального имущества, предоставленных в порядке приватизации (ежегодно)</t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</si>
  <si>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</t>
    </r>
  </si>
  <si>
    <t>%</t>
  </si>
  <si>
    <t>Х</t>
  </si>
  <si>
    <t>объект</t>
  </si>
  <si>
    <t>Цель 2  Развитие системы управления и эффективного использования  земельными ресурсами, направленной  на укрепление доходной базы бюджета муниципального образования</t>
  </si>
  <si>
    <t>тыс. руб.</t>
  </si>
  <si>
    <t>Подпрограмма 2.  «Эффективное управление и распоряжение земельными ресурсами города Назарово»</t>
  </si>
  <si>
    <t>Количество земельных участков, на которых  выполнены кадастровые работы (ежегодно)</t>
  </si>
  <si>
    <t>Количество земельных участков, на которых  проведена оценка  независимой рыночной стоимости (ежегодно)</t>
  </si>
  <si>
    <t>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</si>
  <si>
    <t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</t>
  </si>
  <si>
    <t>ОСиЗ</t>
  </si>
  <si>
    <t>1.1.</t>
  </si>
  <si>
    <t>2.1.</t>
  </si>
  <si>
    <t>ФУ</t>
  </si>
  <si>
    <t>ОСиЗ, юридический отдел</t>
  </si>
  <si>
    <t>Всего</t>
  </si>
  <si>
    <t>Администрация города Назарово</t>
  </si>
  <si>
    <t>Техническая инвентаризация и кадастровые работы</t>
  </si>
  <si>
    <t>Определение рыночной стоимости объектов недвижимости</t>
  </si>
  <si>
    <t xml:space="preserve">Выполнение кадастровых работ </t>
  </si>
  <si>
    <t>1.2.</t>
  </si>
  <si>
    <t>тыс.руб.</t>
  </si>
  <si>
    <t>Получение отчетов о рыночной стоимости объектов недвижимости позволит сдать в аренду или продать свободное недвижимое имущество</t>
  </si>
  <si>
    <t>Получение отчетов о рыночной стоимости земельных участков позволит выставить их на продажу по аукциону</t>
  </si>
  <si>
    <t>Управление и распоряжение  муниципальным имуществом города Назарово</t>
  </si>
  <si>
    <t>Подпрограмма 2</t>
  </si>
  <si>
    <t>Эффективное управление и распоряжение земельными ресурсами города Назарово</t>
  </si>
  <si>
    <t>Мероприятие 2.1</t>
  </si>
  <si>
    <t>Мероприятие 2.2</t>
  </si>
  <si>
    <t>0113</t>
  </si>
  <si>
    <t>0412</t>
  </si>
  <si>
    <t>По действующему законодательству без наличия отчета о рыночной стоимости объекта невозможно выставить на торги свободное недвижимое имущество на продажу или сдать в аренду</t>
  </si>
  <si>
    <t xml:space="preserve">Первый отчетный
финансовый год
2014
</t>
  </si>
  <si>
    <t xml:space="preserve">Второй отчетный
финансовый год
2015
</t>
  </si>
  <si>
    <t xml:space="preserve">Текущий
финансовый год
2016
</t>
  </si>
  <si>
    <t xml:space="preserve">Первый год
 планового периода
2017
</t>
  </si>
  <si>
    <t>Первый отчетный
финансовый год
2014</t>
  </si>
  <si>
    <t>№    п/п</t>
  </si>
  <si>
    <t>2.2.</t>
  </si>
  <si>
    <t>2.3.</t>
  </si>
  <si>
    <t>к  муниципальной программе</t>
  </si>
  <si>
    <t>Подпрограмма 1 Управление и распоряжение  муниципальным имуществом города Назарово</t>
  </si>
  <si>
    <t>Подпрограмма 2 Эффективное управление и распоряжение земельными ресурсами города Назарово</t>
  </si>
  <si>
    <r>
      <t>Всего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</si>
  <si>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Подпрограмма 1 Управление и распоряжение муниципальным имуществом города Назарово, всего</t>
  </si>
  <si>
    <t>Подпрограмма 2 Эффективное управление и распоряжение земельными ресурсами города Назарово, всего</t>
  </si>
  <si>
    <t>По действующему законодательству без наличия отчета о рыночной стоимости земельного участка невозможно провести аукцион по продаже права аренды земельных участков.</t>
  </si>
  <si>
    <t>Проведение кадастровых работ на земельные участки</t>
  </si>
  <si>
    <t>По действующему законодательству без наличия кадастрового паспорта на земельный участок невозможно провести аукцион по продаже права аренды земельного участка</t>
  </si>
  <si>
    <t>1.3.</t>
  </si>
  <si>
    <r>
      <rPr>
        <b/>
        <sz val="10"/>
        <color rgb="FF000000"/>
        <rFont val="Times New Roman"/>
        <family val="1"/>
        <charset val="204"/>
      </rPr>
      <t>Целевой показатель 2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аренды муниципального имущества</t>
    </r>
  </si>
  <si>
    <r>
      <rPr>
        <b/>
        <sz val="10"/>
        <color rgb="FF000000"/>
        <rFont val="Times New Roman"/>
        <family val="1"/>
        <charset val="204"/>
      </rPr>
      <t>Целевой показатель 3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продажи муниципального имущества</t>
    </r>
  </si>
  <si>
    <t xml:space="preserve">Изготовление кадастровых паспортов на объекты недвижимости для дальнейшей регистрации на них права муниципальной собственности </t>
  </si>
  <si>
    <t>Отсутствие кадастровых паспортов не позволит осуществить государственную регистрацию права собственности на муниципальные объекты недвижимости</t>
  </si>
  <si>
    <t>Абонемент на лицензионное обслуживание программных продуктов ПМ «БАРС-Аренда+Реестр»</t>
  </si>
  <si>
    <r>
      <rPr>
        <i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</si>
  <si>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color rgb="FF0070C0"/>
        <rFont val="Times New Roman"/>
        <family val="1"/>
        <charset val="204"/>
      </rPr>
      <t/>
    </r>
  </si>
  <si>
    <t>1210041410</t>
  </si>
  <si>
    <r>
      <rPr>
        <sz val="10"/>
        <color rgb="FF0070C0"/>
        <rFont val="Times New Roman"/>
        <family val="1"/>
        <charset val="204"/>
      </rPr>
      <t>Отчетный  год</t>
    </r>
    <r>
      <rPr>
        <sz val="10"/>
        <rFont val="Times New Roman"/>
        <family val="1"/>
        <charset val="204"/>
      </rPr>
      <t xml:space="preserve">
2016
</t>
    </r>
  </si>
  <si>
    <r>
      <rPr>
        <b/>
        <sz val="12"/>
        <color theme="1"/>
        <rFont val="Times New Roman"/>
        <family val="1"/>
        <charset val="204"/>
      </rPr>
      <t xml:space="preserve">Примечание: </t>
    </r>
    <r>
      <rPr>
        <sz val="12"/>
        <color theme="1"/>
        <rFont val="Times New Roman"/>
        <family val="1"/>
        <charset val="204"/>
      </rPr>
      <t>в  муниципальной программе «Управление муниципальным имуществом и земельными ресурсами» муниципальные задания на оказание услуг  учреждением  не осуществляются/ не  включенны.</t>
    </r>
  </si>
  <si>
    <t>Решение Назаровского городского Совета депутатов</t>
  </si>
  <si>
    <t>"Об утверждении положения об арендной плате за землю в городе Назарово и определении значений коэффициентов К1, К2 и К3, применяемых при определении арендной платы за использование земельных участков, государственная собственность на которые не разграничена»</t>
  </si>
  <si>
    <t>2 квартал 2019 г.</t>
  </si>
  <si>
    <t>Объем капитальных вложений на 2021 год</t>
  </si>
  <si>
    <t>Объем капитальных вложений на 2023 год</t>
  </si>
  <si>
    <t>Итого на период</t>
  </si>
  <si>
    <t xml:space="preserve">Отчетный  год
2021
</t>
  </si>
  <si>
    <t xml:space="preserve">Очередной  финансовый год
 2022
</t>
  </si>
  <si>
    <t xml:space="preserve">Первый год
 планового периода
2023
</t>
  </si>
  <si>
    <t xml:space="preserve">Второй год
 планового периода
2024
</t>
  </si>
  <si>
    <r>
      <t xml:space="preserve">Муниципальная программа "Управление муниципальным имуществом и земельными ресурсами" на 2022 год и плановый период </t>
    </r>
    <r>
      <rPr>
        <b/>
        <sz val="12"/>
        <color rgb="FF0070C0"/>
        <rFont val="Times New Roman"/>
        <family val="1"/>
        <charset val="204"/>
      </rPr>
      <t>2023-2024 годов</t>
    </r>
  </si>
  <si>
    <t>01.01.2022г. 01.01.2023г. 01.01.2024г.</t>
  </si>
  <si>
    <t>31.12.2022г. 31.12.2023г. 31.12.2024г.</t>
  </si>
  <si>
    <t>"О внесении изменений в решение Назаровского городского Совета депутатов «Об утверждении прогнозного плана приватизации муниципального имущества города Назарово на 2022 год  и плановый период 2023-2024 годы»</t>
  </si>
  <si>
    <t>«Об утверждении прогнозного плана приватизации муниципального имущества города Назарово на 2022 год и плановый период 2023-2024 годы»</t>
  </si>
  <si>
    <t>1 квартал 2022 г.</t>
  </si>
  <si>
    <t>4 квартал 2022 г.</t>
  </si>
  <si>
    <t xml:space="preserve">Офередной финансовый год
 2022
</t>
  </si>
  <si>
    <t>объектов капитального строительства на текущий финансовый 2022 год</t>
  </si>
  <si>
    <t>Объем капитальных вложений на 2024 год</t>
  </si>
  <si>
    <t>Объекты капитального строительства, включенные в  муниципальную программу «Управление муниципальным имуществом и земельными ресурсами » на плановый период 2023-2024гг. отсутствуют.</t>
  </si>
  <si>
    <t xml:space="preserve">Текущий финансовый год
2022
</t>
  </si>
  <si>
    <t>Муниципальная программа "Управление муниципальным имуществом и земельными ресурсами" на 2022 год и плановый период 2023-2024 годов, всего</t>
  </si>
  <si>
    <t>Объекты капитального строительства, включенные в  муниципальную программу "Управление муниципальным имуществом и земельными ресурсами" на 2022г. отсутствуют.</t>
  </si>
  <si>
    <t>Определение рыночной стоимости земельных участков</t>
  </si>
  <si>
    <t>1.4.</t>
  </si>
  <si>
    <t>1.5.</t>
  </si>
  <si>
    <t>1.6.</t>
  </si>
  <si>
    <t>2.4.</t>
  </si>
  <si>
    <t>"Управление муниципальным имуществом и земельными ресурсами" на 2022 год и плановый период 2023-2024 годов</t>
  </si>
  <si>
    <t>0501</t>
  </si>
  <si>
    <t>Расходы на текущие платежи по содержанию муниципального жилищного фонда</t>
  </si>
  <si>
    <t>Ремонт и содержание муниципального жилищного фонда (ремонт жилого помещения, установка счетчиков)</t>
  </si>
  <si>
    <t>Ремонт и содержание муниципального имущества (взносы)</t>
  </si>
  <si>
    <t>Ремонт жилых помещений, установка счетчиков</t>
  </si>
  <si>
    <t>Своевременные расчеты с ресурсоснабжающими организациями, взносы по капитальному ремонту МКД</t>
  </si>
  <si>
    <t xml:space="preserve">Наращивание долгов перед управляющими организациями, фондом капитального ремонта
Снижение качества оказываемых коммунальных услуг.
</t>
  </si>
  <si>
    <t xml:space="preserve">Снижение качества оказываемых коммунальных услуг.
Снижение уровня сбора платежей с населения.
</t>
  </si>
  <si>
    <t>0502</t>
  </si>
  <si>
    <t>0390045080</t>
  </si>
  <si>
    <t>Ремонт жилых помещений, передача жилых помещений в наем</t>
  </si>
  <si>
    <t>Невозможность сдачи в наем жилых помещений</t>
  </si>
  <si>
    <t>Количество отремонтированных жилых помещений</t>
  </si>
  <si>
    <t>Доля исковых заявлений (претензионных писем) о взыскании задолженности по арендной плате за муниципальное имущество (ежегодно)</t>
  </si>
  <si>
    <t>Доля исковых заявлений  (претензионных писем) о взыскании задолженности по арендной плате за земельные участки (ежегодно)</t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</si>
  <si>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выполнены кадастровые работы (ежегодно)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 xml:space="preserve"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
</t>
    </r>
  </si>
  <si>
    <r>
      <rPr>
        <i/>
        <sz val="10"/>
        <rFont val="Times New Roman"/>
        <family val="1"/>
        <charset val="204"/>
      </rPr>
      <t>Целевой показатель 4</t>
    </r>
    <r>
      <rPr>
        <sz val="10"/>
        <rFont val="Times New Roman"/>
        <family val="1"/>
        <charset val="204"/>
      </rPr>
      <t xml:space="preserve">
Уменьшение количества пустующего жилищного фонда
</t>
    </r>
    <r>
      <rPr>
        <i/>
        <sz val="10"/>
        <rFont val="Times New Roman"/>
        <family val="1"/>
        <charset val="204"/>
      </rPr>
      <t xml:space="preserve">Показатель результативности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Количество отремонтированных жилых помещений</t>
    </r>
  </si>
  <si>
    <r>
      <rPr>
        <i/>
        <sz val="10"/>
        <rFont val="Times New Roman"/>
        <family val="1"/>
        <charset val="204"/>
      </rPr>
      <t>Целевой показатель 6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объектов.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проведена оценка  независимой рыночной стоимости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  </r>
  </si>
  <si>
    <r>
      <t xml:space="preserve">Целевой показатель 4
</t>
    </r>
    <r>
      <rPr>
        <sz val="10"/>
        <rFont val="Times New Roman"/>
        <family val="1"/>
        <charset val="204"/>
      </rPr>
      <t>Уменьшение количества пустующего жилищного фонда</t>
    </r>
  </si>
  <si>
    <r>
      <t xml:space="preserve">Целевой показатель 5
</t>
    </r>
    <r>
      <rPr>
        <sz val="10"/>
        <rFont val="Times New Roman"/>
        <family val="1"/>
        <charset val="204"/>
      </rPr>
      <t>Доходы бюджета в виде поступлений от арендной платы за землю</t>
    </r>
  </si>
  <si>
    <r>
      <t xml:space="preserve">Целевой показатель 6
</t>
    </r>
    <r>
      <rPr>
        <sz val="10"/>
        <rFont val="Times New Roman"/>
        <family val="1"/>
        <charset val="204"/>
      </rPr>
      <t>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</t>
    </r>
  </si>
  <si>
    <t>Мероприятие 1.3</t>
  </si>
  <si>
    <t>Мероприятие 1.4</t>
  </si>
  <si>
    <t>Мероприятие 1.5</t>
  </si>
  <si>
    <t>3.1.</t>
  </si>
  <si>
    <t>3.2.</t>
  </si>
  <si>
    <t>3.3.</t>
  </si>
  <si>
    <t>3.4.</t>
  </si>
  <si>
    <t>3.5.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</si>
</sst>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vertAlign val="superscript"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240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2" fontId="1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165" fontId="18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4" fontId="19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2" fontId="0" fillId="0" borderId="0" xfId="0" applyNumberFormat="1"/>
    <xf numFmtId="0" fontId="9" fillId="0" borderId="1" xfId="0" applyFont="1" applyBorder="1" applyAlignment="1">
      <alignment horizontal="left" vertical="top" wrapText="1"/>
    </xf>
    <xf numFmtId="3" fontId="11" fillId="6" borderId="1" xfId="0" applyNumberFormat="1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center" wrapText="1"/>
    </xf>
    <xf numFmtId="0" fontId="2" fillId="0" borderId="0" xfId="0" applyFont="1" applyAlignment="1"/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/>
    <xf numFmtId="0" fontId="29" fillId="0" borderId="0" xfId="0" applyFont="1" applyFill="1"/>
    <xf numFmtId="0" fontId="29" fillId="0" borderId="0" xfId="0" applyFont="1" applyFill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 vertical="center" wrapText="1"/>
    </xf>
    <xf numFmtId="0" fontId="6" fillId="0" borderId="0" xfId="0" applyFont="1" applyAlignment="1"/>
    <xf numFmtId="2" fontId="2" fillId="0" borderId="0" xfId="0" applyNumberFormat="1" applyFont="1"/>
    <xf numFmtId="0" fontId="21" fillId="0" borderId="0" xfId="0" applyFont="1"/>
    <xf numFmtId="0" fontId="21" fillId="0" borderId="0" xfId="0" applyFont="1" applyAlignment="1">
      <alignment horizontal="left" indent="15"/>
    </xf>
    <xf numFmtId="0" fontId="19" fillId="0" borderId="0" xfId="0" applyFont="1"/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left" vertical="top" wrapText="1" indent="1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 wrapText="1" indent="1"/>
    </xf>
    <xf numFmtId="0" fontId="21" fillId="0" borderId="0" xfId="0" applyFont="1" applyBorder="1" applyAlignment="1">
      <alignment horizontal="justify" vertical="top" wrapText="1"/>
    </xf>
    <xf numFmtId="0" fontId="19" fillId="4" borderId="1" xfId="0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 indent="1"/>
    </xf>
    <xf numFmtId="164" fontId="21" fillId="0" borderId="1" xfId="0" applyNumberFormat="1" applyFont="1" applyBorder="1" applyAlignment="1">
      <alignment horizontal="center" vertical="top" wrapText="1"/>
    </xf>
    <xf numFmtId="0" fontId="33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21" fillId="0" borderId="0" xfId="0" applyFont="1" applyAlignment="1"/>
    <xf numFmtId="0" fontId="21" fillId="0" borderId="1" xfId="0" applyFont="1" applyBorder="1" applyAlignment="1">
      <alignment horizontal="center"/>
    </xf>
    <xf numFmtId="0" fontId="19" fillId="0" borderId="7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0" fontId="21" fillId="0" borderId="0" xfId="0" applyFont="1" applyAlignment="1">
      <alignment vertical="top"/>
    </xf>
    <xf numFmtId="0" fontId="19" fillId="5" borderId="1" xfId="0" applyFont="1" applyFill="1" applyBorder="1" applyAlignment="1">
      <alignment horizontal="center" vertical="top" wrapText="1"/>
    </xf>
    <xf numFmtId="0" fontId="18" fillId="5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2" fontId="19" fillId="4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horizontal="center" vertical="top" wrapText="1"/>
    </xf>
    <xf numFmtId="2" fontId="19" fillId="5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justify"/>
    </xf>
    <xf numFmtId="0" fontId="2" fillId="0" borderId="0" xfId="0" applyFont="1" applyFill="1"/>
    <xf numFmtId="0" fontId="20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justify" vertical="top" wrapText="1"/>
    </xf>
    <xf numFmtId="2" fontId="35" fillId="0" borderId="0" xfId="0" applyNumberFormat="1" applyFont="1" applyFill="1" applyBorder="1" applyAlignment="1">
      <alignment horizontal="justify" vertical="top" wrapText="1"/>
    </xf>
    <xf numFmtId="3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8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4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21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2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0" fontId="16" fillId="5" borderId="3" xfId="0" applyFont="1" applyFill="1" applyBorder="1" applyAlignment="1">
      <alignment horizontal="left" vertical="top" wrapText="1"/>
    </xf>
    <xf numFmtId="0" fontId="16" fillId="5" borderId="4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vertical="top" wrapText="1"/>
    </xf>
    <xf numFmtId="0" fontId="16" fillId="5" borderId="5" xfId="0" applyFont="1" applyFill="1" applyBorder="1" applyAlignment="1">
      <alignment vertical="top" wrapText="1"/>
    </xf>
    <xf numFmtId="0" fontId="15" fillId="4" borderId="3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1" fillId="0" borderId="0" xfId="0" applyFont="1" applyBorder="1" applyAlignment="1">
      <alignment horizontal="right"/>
    </xf>
    <xf numFmtId="0" fontId="21" fillId="0" borderId="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99FFCC"/>
      <color rgb="FFFFCCFF"/>
      <color rgb="FFCCFF33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view="pageBreakPreview" topLeftCell="A20" zoomScaleNormal="140" zoomScaleSheetLayoutView="100" workbookViewId="0">
      <selection activeCell="B37" sqref="B37"/>
    </sheetView>
  </sheetViews>
  <sheetFormatPr defaultRowHeight="15" x14ac:dyDescent="0.25"/>
  <cols>
    <col min="1" max="1" width="4.85546875" style="43" customWidth="1"/>
    <col min="2" max="2" width="42" customWidth="1"/>
    <col min="3" max="3" width="9.5703125" customWidth="1"/>
    <col min="4" max="4" width="12.85546875" customWidth="1"/>
    <col min="5" max="5" width="13.42578125" customWidth="1"/>
    <col min="6" max="6" width="15" hidden="1" customWidth="1"/>
    <col min="7" max="7" width="14.7109375" hidden="1" customWidth="1"/>
    <col min="8" max="8" width="16.42578125" hidden="1" customWidth="1"/>
    <col min="9" max="9" width="17.140625" customWidth="1"/>
    <col min="10" max="10" width="18" customWidth="1"/>
    <col min="11" max="11" width="19.5703125" customWidth="1"/>
    <col min="12" max="12" width="20.5703125" customWidth="1"/>
  </cols>
  <sheetData>
    <row r="1" spans="1:12" ht="15.75" x14ac:dyDescent="0.25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2" ht="15.75" x14ac:dyDescent="0.25">
      <c r="A2" s="173" t="s">
        <v>136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2" ht="15.75" hidden="1" x14ac:dyDescent="0.25">
      <c r="A3" s="40"/>
    </row>
    <row r="4" spans="1:12" ht="15" customHeight="1" x14ac:dyDescent="0.25">
      <c r="A4" s="40"/>
    </row>
    <row r="5" spans="1:12" s="2" customFormat="1" ht="15.75" x14ac:dyDescent="0.25">
      <c r="A5" s="174" t="s">
        <v>1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</row>
    <row r="6" spans="1:12" s="2" customFormat="1" ht="15.75" x14ac:dyDescent="0.25">
      <c r="A6" s="174" t="s">
        <v>2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</row>
    <row r="7" spans="1:12" s="2" customFormat="1" ht="15.75" x14ac:dyDescent="0.25">
      <c r="A7" s="174" t="s">
        <v>3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2" customFormat="1" ht="6" customHeight="1" x14ac:dyDescent="0.25">
      <c r="A8" s="40"/>
    </row>
    <row r="9" spans="1:12" s="2" customFormat="1" ht="13.5" customHeight="1" x14ac:dyDescent="0.25">
      <c r="A9" s="192" t="s">
        <v>133</v>
      </c>
      <c r="B9" s="182" t="s">
        <v>5</v>
      </c>
      <c r="C9" s="182" t="s">
        <v>6</v>
      </c>
      <c r="D9" s="182" t="s">
        <v>7</v>
      </c>
      <c r="E9" s="182" t="s">
        <v>8</v>
      </c>
      <c r="F9" s="178" t="s">
        <v>9</v>
      </c>
      <c r="G9" s="178"/>
      <c r="H9" s="178"/>
      <c r="I9" s="178"/>
      <c r="J9" s="178"/>
      <c r="K9" s="178"/>
      <c r="L9" s="178"/>
    </row>
    <row r="10" spans="1:12" s="2" customFormat="1" ht="37.5" customHeight="1" x14ac:dyDescent="0.25">
      <c r="A10" s="192"/>
      <c r="B10" s="182"/>
      <c r="C10" s="182"/>
      <c r="D10" s="182"/>
      <c r="E10" s="182"/>
      <c r="F10" s="44" t="s">
        <v>128</v>
      </c>
      <c r="G10" s="45" t="s">
        <v>129</v>
      </c>
      <c r="H10" s="45" t="s">
        <v>154</v>
      </c>
      <c r="I10" s="45" t="s">
        <v>162</v>
      </c>
      <c r="J10" s="45" t="s">
        <v>163</v>
      </c>
      <c r="K10" s="45" t="s">
        <v>164</v>
      </c>
      <c r="L10" s="45" t="s">
        <v>165</v>
      </c>
    </row>
    <row r="11" spans="1:12" s="2" customFormat="1" ht="15.75" x14ac:dyDescent="0.25">
      <c r="A11" s="141">
        <v>1</v>
      </c>
      <c r="B11" s="142">
        <v>2</v>
      </c>
      <c r="C11" s="142">
        <v>3</v>
      </c>
      <c r="D11" s="142">
        <v>4</v>
      </c>
      <c r="E11" s="142">
        <v>5</v>
      </c>
      <c r="F11" s="141">
        <v>6</v>
      </c>
      <c r="G11" s="142">
        <v>7</v>
      </c>
      <c r="H11" s="142">
        <v>6</v>
      </c>
      <c r="I11" s="142">
        <v>6</v>
      </c>
      <c r="J11" s="142">
        <v>7</v>
      </c>
      <c r="K11" s="143">
        <v>8</v>
      </c>
      <c r="L11" s="64">
        <v>9</v>
      </c>
    </row>
    <row r="12" spans="1:12" s="2" customFormat="1" ht="15.75" customHeight="1" x14ac:dyDescent="0.25">
      <c r="A12" s="185" t="s">
        <v>166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7"/>
    </row>
    <row r="13" spans="1:12" s="2" customFormat="1" ht="39" customHeight="1" x14ac:dyDescent="0.25">
      <c r="A13" s="188" t="s">
        <v>107</v>
      </c>
      <c r="B13" s="183" t="s">
        <v>95</v>
      </c>
      <c r="C13" s="17" t="s">
        <v>96</v>
      </c>
      <c r="D13" s="190" t="s">
        <v>97</v>
      </c>
      <c r="E13" s="74" t="s">
        <v>106</v>
      </c>
      <c r="F13" s="18">
        <f>F14/2192*100</f>
        <v>50.866788321167888</v>
      </c>
      <c r="G13" s="18">
        <f>G14/2188*100</f>
        <v>51.828153564899452</v>
      </c>
      <c r="H13" s="19">
        <f>H14/2193*100</f>
        <v>52.211582307341544</v>
      </c>
      <c r="I13" s="19">
        <f>I14/2237*100</f>
        <v>54.269110415735355</v>
      </c>
      <c r="J13" s="19">
        <f>J14/2237*100</f>
        <v>54.939651318730441</v>
      </c>
      <c r="K13" s="19">
        <f>K14/2237*100</f>
        <v>55.610192221725526</v>
      </c>
      <c r="L13" s="19">
        <f>L14/2237*100</f>
        <v>56.280733124720605</v>
      </c>
    </row>
    <row r="14" spans="1:12" s="2" customFormat="1" ht="27" customHeight="1" x14ac:dyDescent="0.25">
      <c r="A14" s="189"/>
      <c r="B14" s="184"/>
      <c r="C14" s="17" t="s">
        <v>98</v>
      </c>
      <c r="D14" s="191"/>
      <c r="E14" s="74" t="s">
        <v>106</v>
      </c>
      <c r="F14" s="18">
        <v>1115</v>
      </c>
      <c r="G14" s="18">
        <f>1132+2</f>
        <v>1134</v>
      </c>
      <c r="H14" s="19">
        <v>1145</v>
      </c>
      <c r="I14" s="18">
        <v>1214</v>
      </c>
      <c r="J14" s="19">
        <f>I14+15</f>
        <v>1229</v>
      </c>
      <c r="K14" s="19">
        <f>J14+15</f>
        <v>1244</v>
      </c>
      <c r="L14" s="19">
        <f>K14+15</f>
        <v>1259</v>
      </c>
    </row>
    <row r="15" spans="1:12" s="2" customFormat="1" ht="38.25" x14ac:dyDescent="0.25">
      <c r="A15" s="74" t="s">
        <v>116</v>
      </c>
      <c r="B15" s="14" t="s">
        <v>146</v>
      </c>
      <c r="C15" s="17" t="s">
        <v>117</v>
      </c>
      <c r="D15" s="154" t="s">
        <v>97</v>
      </c>
      <c r="E15" s="74" t="s">
        <v>109</v>
      </c>
      <c r="F15" s="18">
        <f>2655</f>
        <v>2655</v>
      </c>
      <c r="G15" s="18">
        <f>2959</f>
        <v>2959</v>
      </c>
      <c r="H15" s="28">
        <f>1600</f>
        <v>1600</v>
      </c>
      <c r="I15" s="152">
        <v>1901.4</v>
      </c>
      <c r="J15" s="27">
        <v>2170</v>
      </c>
      <c r="K15" s="27">
        <v>2151</v>
      </c>
      <c r="L15" s="27">
        <v>2151</v>
      </c>
    </row>
    <row r="16" spans="1:12" s="2" customFormat="1" ht="38.25" x14ac:dyDescent="0.25">
      <c r="A16" s="63" t="s">
        <v>145</v>
      </c>
      <c r="B16" s="14" t="s">
        <v>147</v>
      </c>
      <c r="C16" s="17" t="s">
        <v>117</v>
      </c>
      <c r="D16" s="154" t="s">
        <v>97</v>
      </c>
      <c r="E16" s="74" t="s">
        <v>109</v>
      </c>
      <c r="F16" s="18">
        <v>3667</v>
      </c>
      <c r="G16" s="18">
        <v>609</v>
      </c>
      <c r="H16" s="81">
        <f>7500-1000+1400+5900</f>
        <v>13800</v>
      </c>
      <c r="I16" s="152">
        <v>1589.04</v>
      </c>
      <c r="J16" s="28">
        <v>2500</v>
      </c>
      <c r="K16" s="28">
        <v>2500</v>
      </c>
      <c r="L16" s="28">
        <v>2500</v>
      </c>
    </row>
    <row r="17" spans="1:12" s="2" customFormat="1" ht="38.25" x14ac:dyDescent="0.25">
      <c r="A17" s="63" t="s">
        <v>181</v>
      </c>
      <c r="B17" s="24" t="s">
        <v>204</v>
      </c>
      <c r="C17" s="17" t="s">
        <v>98</v>
      </c>
      <c r="D17" s="25" t="s">
        <v>97</v>
      </c>
      <c r="E17" s="165" t="s">
        <v>106</v>
      </c>
      <c r="F17" s="162"/>
      <c r="G17" s="162"/>
      <c r="H17" s="163"/>
      <c r="I17" s="152">
        <v>45</v>
      </c>
      <c r="J17" s="28">
        <f>I17-2</f>
        <v>43</v>
      </c>
      <c r="K17" s="28">
        <f>J17-2</f>
        <v>41</v>
      </c>
      <c r="L17" s="28">
        <f>K17-2</f>
        <v>39</v>
      </c>
    </row>
    <row r="18" spans="1:12" s="2" customFormat="1" ht="38.25" x14ac:dyDescent="0.25">
      <c r="A18" s="63" t="s">
        <v>182</v>
      </c>
      <c r="B18" s="24" t="s">
        <v>205</v>
      </c>
      <c r="C18" s="17" t="s">
        <v>100</v>
      </c>
      <c r="D18" s="25" t="s">
        <v>97</v>
      </c>
      <c r="E18" s="150" t="s">
        <v>109</v>
      </c>
      <c r="F18" s="26">
        <v>41682.239999999998</v>
      </c>
      <c r="G18" s="18">
        <v>47075</v>
      </c>
      <c r="H18" s="27">
        <v>39919.339999999997</v>
      </c>
      <c r="I18" s="151">
        <v>10050.4</v>
      </c>
      <c r="J18" s="27">
        <v>21216.7</v>
      </c>
      <c r="K18" s="27">
        <v>21216.7</v>
      </c>
      <c r="L18" s="27">
        <v>21216.7</v>
      </c>
    </row>
    <row r="19" spans="1:12" s="2" customFormat="1" ht="63.75" x14ac:dyDescent="0.25">
      <c r="A19" s="63" t="s">
        <v>183</v>
      </c>
      <c r="B19" s="24" t="s">
        <v>206</v>
      </c>
      <c r="C19" s="17" t="s">
        <v>100</v>
      </c>
      <c r="D19" s="25" t="s">
        <v>97</v>
      </c>
      <c r="E19" s="150" t="s">
        <v>109</v>
      </c>
      <c r="F19" s="18">
        <v>3415</v>
      </c>
      <c r="G19" s="18">
        <v>1810</v>
      </c>
      <c r="H19" s="28">
        <v>1600</v>
      </c>
      <c r="I19" s="152">
        <v>1043</v>
      </c>
      <c r="J19" s="28">
        <v>850</v>
      </c>
      <c r="K19" s="28">
        <v>850</v>
      </c>
      <c r="L19" s="28">
        <v>850</v>
      </c>
    </row>
    <row r="20" spans="1:12" s="2" customFormat="1" ht="15.75" customHeight="1" x14ac:dyDescent="0.25">
      <c r="A20" s="179" t="s">
        <v>92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1"/>
    </row>
    <row r="21" spans="1:12" s="2" customFormat="1" ht="76.5" x14ac:dyDescent="0.25">
      <c r="A21" s="74" t="s">
        <v>108</v>
      </c>
      <c r="B21" s="15" t="s">
        <v>93</v>
      </c>
      <c r="C21" s="17" t="s">
        <v>98</v>
      </c>
      <c r="D21" s="20">
        <f>0.2</f>
        <v>0.2</v>
      </c>
      <c r="E21" s="74" t="s">
        <v>106</v>
      </c>
      <c r="F21" s="21">
        <v>48</v>
      </c>
      <c r="G21" s="21">
        <v>15</v>
      </c>
      <c r="H21" s="19">
        <v>15</v>
      </c>
      <c r="I21" s="21">
        <v>0</v>
      </c>
      <c r="J21" s="19">
        <v>15</v>
      </c>
      <c r="K21" s="19">
        <v>15</v>
      </c>
      <c r="L21" s="19">
        <v>15</v>
      </c>
    </row>
    <row r="22" spans="1:12" s="2" customFormat="1" ht="38.25" x14ac:dyDescent="0.25">
      <c r="A22" s="74" t="s">
        <v>134</v>
      </c>
      <c r="B22" s="16" t="s">
        <v>94</v>
      </c>
      <c r="C22" s="17" t="s">
        <v>98</v>
      </c>
      <c r="D22" s="20">
        <f>0.2</f>
        <v>0.2</v>
      </c>
      <c r="E22" s="74" t="s">
        <v>106</v>
      </c>
      <c r="F22" s="21">
        <v>6</v>
      </c>
      <c r="G22" s="21">
        <v>5</v>
      </c>
      <c r="H22" s="82">
        <v>8</v>
      </c>
      <c r="I22" s="21">
        <v>1</v>
      </c>
      <c r="J22" s="19">
        <v>2</v>
      </c>
      <c r="K22" s="19">
        <v>2</v>
      </c>
      <c r="L22" s="19">
        <v>2</v>
      </c>
    </row>
    <row r="23" spans="1:12" s="2" customFormat="1" ht="38.25" x14ac:dyDescent="0.25">
      <c r="A23" s="165" t="s">
        <v>135</v>
      </c>
      <c r="B23" s="15" t="s">
        <v>199</v>
      </c>
      <c r="C23" s="17" t="s">
        <v>96</v>
      </c>
      <c r="D23" s="20">
        <v>0.08</v>
      </c>
      <c r="E23" s="165" t="s">
        <v>110</v>
      </c>
      <c r="F23" s="21">
        <v>3</v>
      </c>
      <c r="G23" s="21">
        <v>3</v>
      </c>
      <c r="H23" s="22">
        <v>2</v>
      </c>
      <c r="I23" s="21">
        <v>100</v>
      </c>
      <c r="J23" s="22">
        <v>100</v>
      </c>
      <c r="K23" s="22">
        <v>100</v>
      </c>
      <c r="L23" s="19">
        <v>100</v>
      </c>
    </row>
    <row r="24" spans="1:12" s="2" customFormat="1" ht="25.5" x14ac:dyDescent="0.25">
      <c r="A24" s="165" t="s">
        <v>184</v>
      </c>
      <c r="B24" s="29" t="s">
        <v>198</v>
      </c>
      <c r="C24" s="17" t="s">
        <v>98</v>
      </c>
      <c r="D24" s="25">
        <v>0.02</v>
      </c>
      <c r="E24" s="165" t="s">
        <v>106</v>
      </c>
      <c r="F24" s="23"/>
      <c r="G24" s="23"/>
      <c r="H24" s="30"/>
      <c r="I24" s="23">
        <v>0</v>
      </c>
      <c r="J24" s="30">
        <v>2</v>
      </c>
      <c r="K24" s="30">
        <v>2</v>
      </c>
      <c r="L24" s="30">
        <v>2</v>
      </c>
    </row>
    <row r="25" spans="1:12" ht="30" hidden="1" customHeight="1" x14ac:dyDescent="0.25">
      <c r="A25" s="62">
        <v>3</v>
      </c>
      <c r="B25" s="193" t="s">
        <v>99</v>
      </c>
      <c r="C25" s="194"/>
      <c r="D25" s="194"/>
      <c r="E25" s="194"/>
      <c r="F25" s="194"/>
      <c r="G25" s="194"/>
      <c r="H25" s="194"/>
      <c r="I25" s="194"/>
      <c r="J25" s="194"/>
      <c r="K25" s="194"/>
      <c r="L25" s="195"/>
    </row>
    <row r="26" spans="1:12" ht="21.75" customHeight="1" x14ac:dyDescent="0.25">
      <c r="A26" s="175" t="s">
        <v>101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7"/>
    </row>
    <row r="27" spans="1:12" ht="15" hidden="1" customHeight="1" x14ac:dyDescent="0.25">
      <c r="A27" s="175" t="s">
        <v>101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7"/>
    </row>
    <row r="28" spans="1:12" ht="25.5" x14ac:dyDescent="0.25">
      <c r="A28" s="153" t="s">
        <v>210</v>
      </c>
      <c r="B28" s="29" t="s">
        <v>102</v>
      </c>
      <c r="C28" s="17" t="s">
        <v>98</v>
      </c>
      <c r="D28" s="20">
        <v>0.1</v>
      </c>
      <c r="E28" s="150" t="s">
        <v>106</v>
      </c>
      <c r="F28" s="21">
        <v>239</v>
      </c>
      <c r="G28" s="21">
        <v>169</v>
      </c>
      <c r="H28" s="19">
        <v>109</v>
      </c>
      <c r="I28" s="21">
        <v>0</v>
      </c>
      <c r="J28" s="19">
        <v>30</v>
      </c>
      <c r="K28" s="19">
        <v>30</v>
      </c>
      <c r="L28" s="19">
        <v>30</v>
      </c>
    </row>
    <row r="29" spans="1:12" ht="38.25" x14ac:dyDescent="0.25">
      <c r="A29" s="149" t="s">
        <v>211</v>
      </c>
      <c r="B29" s="29" t="s">
        <v>103</v>
      </c>
      <c r="C29" s="17" t="s">
        <v>98</v>
      </c>
      <c r="D29" s="20">
        <v>0.1</v>
      </c>
      <c r="E29" s="150" t="s">
        <v>106</v>
      </c>
      <c r="F29" s="23">
        <v>4</v>
      </c>
      <c r="G29" s="23">
        <v>5</v>
      </c>
      <c r="H29" s="30">
        <v>5</v>
      </c>
      <c r="I29" s="23">
        <v>0</v>
      </c>
      <c r="J29" s="30">
        <v>5</v>
      </c>
      <c r="K29" s="30">
        <v>5</v>
      </c>
      <c r="L29" s="30">
        <v>5</v>
      </c>
    </row>
    <row r="30" spans="1:12" ht="64.5" x14ac:dyDescent="0.25">
      <c r="A30" s="64" t="s">
        <v>212</v>
      </c>
      <c r="B30" s="31" t="s">
        <v>104</v>
      </c>
      <c r="C30" s="17" t="s">
        <v>98</v>
      </c>
      <c r="D30" s="20">
        <v>0.11</v>
      </c>
      <c r="E30" s="74" t="s">
        <v>106</v>
      </c>
      <c r="F30" s="23">
        <v>118</v>
      </c>
      <c r="G30" s="23">
        <v>60</v>
      </c>
      <c r="H30" s="30">
        <v>50</v>
      </c>
      <c r="I30" s="23">
        <v>46</v>
      </c>
      <c r="J30" s="30">
        <v>40</v>
      </c>
      <c r="K30" s="30">
        <v>40</v>
      </c>
      <c r="L30" s="30">
        <v>40</v>
      </c>
    </row>
    <row r="31" spans="1:12" ht="54.75" customHeight="1" x14ac:dyDescent="0.25">
      <c r="A31" s="64" t="s">
        <v>213</v>
      </c>
      <c r="B31" s="148" t="s">
        <v>105</v>
      </c>
      <c r="C31" s="17" t="s">
        <v>98</v>
      </c>
      <c r="D31" s="20">
        <v>0.11</v>
      </c>
      <c r="E31" s="74" t="s">
        <v>106</v>
      </c>
      <c r="F31" s="23">
        <v>54</v>
      </c>
      <c r="G31" s="23">
        <v>70</v>
      </c>
      <c r="H31" s="30">
        <v>50</v>
      </c>
      <c r="I31" s="23">
        <v>24</v>
      </c>
      <c r="J31" s="30">
        <v>20</v>
      </c>
      <c r="K31" s="30">
        <v>20</v>
      </c>
      <c r="L31" s="30">
        <v>20</v>
      </c>
    </row>
    <row r="32" spans="1:12" ht="38.25" x14ac:dyDescent="0.25">
      <c r="A32" s="64" t="s">
        <v>214</v>
      </c>
      <c r="B32" s="29" t="s">
        <v>200</v>
      </c>
      <c r="C32" s="17" t="s">
        <v>96</v>
      </c>
      <c r="D32" s="20">
        <v>0.08</v>
      </c>
      <c r="E32" s="74" t="s">
        <v>110</v>
      </c>
      <c r="F32" s="23">
        <v>19</v>
      </c>
      <c r="G32" s="23">
        <v>20</v>
      </c>
      <c r="H32" s="30">
        <v>20</v>
      </c>
      <c r="I32" s="23">
        <v>100</v>
      </c>
      <c r="J32" s="30">
        <v>100</v>
      </c>
      <c r="K32" s="30">
        <v>100</v>
      </c>
      <c r="L32" s="30">
        <v>100</v>
      </c>
    </row>
    <row r="33" spans="4:4" x14ac:dyDescent="0.25">
      <c r="D33" s="79">
        <f>D21+D22+D23+D24+D28+D29+D30+D31+D32</f>
        <v>0.99999999999999989</v>
      </c>
    </row>
  </sheetData>
  <mergeCells count="19">
    <mergeCell ref="A27:L27"/>
    <mergeCell ref="F9:L9"/>
    <mergeCell ref="A20:L20"/>
    <mergeCell ref="B9:B10"/>
    <mergeCell ref="C9:C10"/>
    <mergeCell ref="D9:D10"/>
    <mergeCell ref="E9:E10"/>
    <mergeCell ref="B13:B14"/>
    <mergeCell ref="A12:L12"/>
    <mergeCell ref="A13:A14"/>
    <mergeCell ref="D13:D14"/>
    <mergeCell ref="A9:A10"/>
    <mergeCell ref="A26:L26"/>
    <mergeCell ref="B25:L25"/>
    <mergeCell ref="A1:L1"/>
    <mergeCell ref="A2:L2"/>
    <mergeCell ref="A5:L5"/>
    <mergeCell ref="A6:L6"/>
    <mergeCell ref="A7:L7"/>
  </mergeCells>
  <pageMargins left="0.59055118110236227" right="0" top="0.74803149606299213" bottom="0.59055118110236227" header="0" footer="0"/>
  <pageSetup paperSize="9"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topLeftCell="A10" zoomScaleSheetLayoutView="100" workbookViewId="0">
      <selection activeCell="J14" sqref="J14"/>
    </sheetView>
  </sheetViews>
  <sheetFormatPr defaultRowHeight="15" x14ac:dyDescent="0.25"/>
  <cols>
    <col min="1" max="1" width="5.140625" style="98" customWidth="1"/>
    <col min="2" max="2" width="24" style="97" customWidth="1"/>
    <col min="3" max="3" width="18.28515625" style="97" customWidth="1"/>
    <col min="4" max="4" width="13" style="97" customWidth="1"/>
    <col min="5" max="5" width="12.85546875" style="97" customWidth="1"/>
    <col min="6" max="6" width="21.85546875" style="97" customWidth="1"/>
    <col min="7" max="7" width="27.5703125" style="97" customWidth="1"/>
    <col min="8" max="8" width="46.7109375" style="97" customWidth="1"/>
    <col min="9" max="16384" width="9.140625" style="97"/>
  </cols>
  <sheetData>
    <row r="1" spans="1:8" s="87" customFormat="1" ht="15.75" x14ac:dyDescent="0.25">
      <c r="A1" s="201" t="s">
        <v>17</v>
      </c>
      <c r="B1" s="201"/>
      <c r="C1" s="201"/>
      <c r="D1" s="201"/>
      <c r="E1" s="201"/>
      <c r="F1" s="201"/>
      <c r="G1" s="201"/>
      <c r="H1" s="201"/>
    </row>
    <row r="2" spans="1:8" s="87" customFormat="1" ht="15.75" x14ac:dyDescent="0.25">
      <c r="A2" s="201" t="s">
        <v>136</v>
      </c>
      <c r="B2" s="201"/>
      <c r="C2" s="201"/>
      <c r="D2" s="201"/>
      <c r="E2" s="201"/>
      <c r="F2" s="201"/>
      <c r="G2" s="201"/>
      <c r="H2" s="201"/>
    </row>
    <row r="3" spans="1:8" s="87" customFormat="1" ht="15.75" x14ac:dyDescent="0.25">
      <c r="A3" s="201"/>
      <c r="B3" s="201"/>
      <c r="C3" s="201"/>
      <c r="D3" s="201"/>
      <c r="E3" s="201"/>
      <c r="F3" s="201"/>
      <c r="G3" s="201"/>
      <c r="H3" s="201"/>
    </row>
    <row r="4" spans="1:8" s="87" customFormat="1" ht="15.75" x14ac:dyDescent="0.25">
      <c r="A4" s="88"/>
    </row>
    <row r="5" spans="1:8" s="87" customFormat="1" ht="15.75" x14ac:dyDescent="0.25">
      <c r="A5" s="197" t="s">
        <v>18</v>
      </c>
      <c r="B5" s="197"/>
      <c r="C5" s="197"/>
      <c r="D5" s="197"/>
      <c r="E5" s="197"/>
      <c r="F5" s="197"/>
      <c r="G5" s="197"/>
      <c r="H5" s="197"/>
    </row>
    <row r="6" spans="1:8" s="87" customFormat="1" ht="15.75" x14ac:dyDescent="0.25">
      <c r="A6" s="197" t="s">
        <v>19</v>
      </c>
      <c r="B6" s="197"/>
      <c r="C6" s="197"/>
      <c r="D6" s="197"/>
      <c r="E6" s="197"/>
      <c r="F6" s="197"/>
      <c r="G6" s="197"/>
      <c r="H6" s="197"/>
    </row>
    <row r="7" spans="1:8" s="87" customFormat="1" ht="7.5" customHeight="1" x14ac:dyDescent="0.25">
      <c r="A7" s="88"/>
    </row>
    <row r="8" spans="1:8" s="87" customFormat="1" ht="13.5" customHeight="1" x14ac:dyDescent="0.25">
      <c r="A8" s="202" t="s">
        <v>30</v>
      </c>
      <c r="B8" s="202" t="s">
        <v>20</v>
      </c>
      <c r="C8" s="202" t="s">
        <v>21</v>
      </c>
      <c r="D8" s="202" t="s">
        <v>22</v>
      </c>
      <c r="E8" s="202"/>
      <c r="F8" s="202" t="s">
        <v>23</v>
      </c>
      <c r="G8" s="202" t="s">
        <v>24</v>
      </c>
      <c r="H8" s="202" t="s">
        <v>25</v>
      </c>
    </row>
    <row r="9" spans="1:8" s="87" customFormat="1" ht="26.25" customHeight="1" x14ac:dyDescent="0.25">
      <c r="A9" s="202"/>
      <c r="B9" s="202"/>
      <c r="C9" s="202"/>
      <c r="D9" s="89" t="s">
        <v>26</v>
      </c>
      <c r="E9" s="89" t="s">
        <v>27</v>
      </c>
      <c r="F9" s="202"/>
      <c r="G9" s="202"/>
      <c r="H9" s="202"/>
    </row>
    <row r="10" spans="1:8" s="87" customFormat="1" ht="15.75" x14ac:dyDescent="0.25">
      <c r="A10" s="90">
        <v>1</v>
      </c>
      <c r="B10" s="90">
        <v>2</v>
      </c>
      <c r="C10" s="90">
        <v>3</v>
      </c>
      <c r="D10" s="90">
        <v>4</v>
      </c>
      <c r="E10" s="90">
        <v>5</v>
      </c>
      <c r="F10" s="90">
        <v>6</v>
      </c>
      <c r="G10" s="90">
        <v>7</v>
      </c>
      <c r="H10" s="90">
        <v>8</v>
      </c>
    </row>
    <row r="11" spans="1:8" s="92" customFormat="1" ht="15.75" x14ac:dyDescent="0.25">
      <c r="A11" s="91">
        <v>1</v>
      </c>
      <c r="B11" s="196" t="s">
        <v>137</v>
      </c>
      <c r="C11" s="196"/>
      <c r="D11" s="196"/>
      <c r="E11" s="196"/>
      <c r="F11" s="196"/>
      <c r="G11" s="196"/>
      <c r="H11" s="196"/>
    </row>
    <row r="12" spans="1:8" s="87" customFormat="1" ht="114.75" x14ac:dyDescent="0.25">
      <c r="A12" s="30" t="s">
        <v>107</v>
      </c>
      <c r="B12" s="71" t="s">
        <v>113</v>
      </c>
      <c r="C12" s="93" t="s">
        <v>112</v>
      </c>
      <c r="D12" s="94" t="s">
        <v>167</v>
      </c>
      <c r="E12" s="94" t="s">
        <v>168</v>
      </c>
      <c r="F12" s="71" t="s">
        <v>148</v>
      </c>
      <c r="G12" s="71" t="s">
        <v>149</v>
      </c>
      <c r="H12" s="72" t="s">
        <v>151</v>
      </c>
    </row>
    <row r="13" spans="1:8" s="87" customFormat="1" ht="89.25" x14ac:dyDescent="0.25">
      <c r="A13" s="30" t="s">
        <v>116</v>
      </c>
      <c r="B13" s="71" t="s">
        <v>114</v>
      </c>
      <c r="C13" s="93" t="s">
        <v>112</v>
      </c>
      <c r="D13" s="94" t="s">
        <v>167</v>
      </c>
      <c r="E13" s="94" t="s">
        <v>168</v>
      </c>
      <c r="F13" s="71" t="s">
        <v>118</v>
      </c>
      <c r="G13" s="71" t="s">
        <v>127</v>
      </c>
      <c r="H13" s="72" t="s">
        <v>152</v>
      </c>
    </row>
    <row r="14" spans="1:8" s="87" customFormat="1" ht="39" customHeight="1" x14ac:dyDescent="0.25">
      <c r="A14" s="30" t="s">
        <v>145</v>
      </c>
      <c r="B14" s="71" t="s">
        <v>187</v>
      </c>
      <c r="C14" s="166" t="s">
        <v>112</v>
      </c>
      <c r="D14" s="94" t="s">
        <v>167</v>
      </c>
      <c r="E14" s="94" t="s">
        <v>168</v>
      </c>
      <c r="F14" s="166" t="s">
        <v>196</v>
      </c>
      <c r="G14" s="166" t="s">
        <v>197</v>
      </c>
      <c r="H14" s="198" t="s">
        <v>202</v>
      </c>
    </row>
    <row r="15" spans="1:8" s="87" customFormat="1" ht="60" x14ac:dyDescent="0.25">
      <c r="A15" s="30" t="s">
        <v>181</v>
      </c>
      <c r="B15" s="71" t="s">
        <v>188</v>
      </c>
      <c r="C15" s="166" t="s">
        <v>112</v>
      </c>
      <c r="D15" s="94" t="s">
        <v>167</v>
      </c>
      <c r="E15" s="94" t="s">
        <v>168</v>
      </c>
      <c r="F15" s="166" t="s">
        <v>190</v>
      </c>
      <c r="G15" s="166" t="s">
        <v>193</v>
      </c>
      <c r="H15" s="199"/>
    </row>
    <row r="16" spans="1:8" s="87" customFormat="1" ht="84" x14ac:dyDescent="0.25">
      <c r="A16" s="30" t="s">
        <v>182</v>
      </c>
      <c r="B16" s="71" t="s">
        <v>189</v>
      </c>
      <c r="C16" s="166" t="s">
        <v>112</v>
      </c>
      <c r="D16" s="94" t="s">
        <v>167</v>
      </c>
      <c r="E16" s="94" t="s">
        <v>168</v>
      </c>
      <c r="F16" s="164" t="s">
        <v>191</v>
      </c>
      <c r="G16" s="166" t="s">
        <v>192</v>
      </c>
      <c r="H16" s="200"/>
    </row>
    <row r="17" spans="1:8" s="96" customFormat="1" ht="15.75" x14ac:dyDescent="0.25">
      <c r="A17" s="91">
        <v>2</v>
      </c>
      <c r="B17" s="196" t="s">
        <v>138</v>
      </c>
      <c r="C17" s="196"/>
      <c r="D17" s="196"/>
      <c r="E17" s="196"/>
      <c r="F17" s="196"/>
      <c r="G17" s="196"/>
      <c r="H17" s="196"/>
    </row>
    <row r="18" spans="1:8" s="87" customFormat="1" ht="178.5" x14ac:dyDescent="0.25">
      <c r="A18" s="30" t="s">
        <v>108</v>
      </c>
      <c r="B18" s="93" t="s">
        <v>115</v>
      </c>
      <c r="C18" s="93" t="s">
        <v>112</v>
      </c>
      <c r="D18" s="94" t="s">
        <v>167</v>
      </c>
      <c r="E18" s="94" t="s">
        <v>168</v>
      </c>
      <c r="F18" s="93" t="s">
        <v>143</v>
      </c>
      <c r="G18" s="93" t="s">
        <v>144</v>
      </c>
      <c r="H18" s="95" t="s">
        <v>201</v>
      </c>
    </row>
    <row r="19" spans="1:8" s="87" customFormat="1" ht="178.5" x14ac:dyDescent="0.25">
      <c r="A19" s="30" t="s">
        <v>134</v>
      </c>
      <c r="B19" s="93" t="s">
        <v>180</v>
      </c>
      <c r="C19" s="93" t="s">
        <v>112</v>
      </c>
      <c r="D19" s="94" t="s">
        <v>167</v>
      </c>
      <c r="E19" s="94" t="s">
        <v>168</v>
      </c>
      <c r="F19" s="93" t="s">
        <v>119</v>
      </c>
      <c r="G19" s="93" t="s">
        <v>142</v>
      </c>
      <c r="H19" s="95" t="s">
        <v>203</v>
      </c>
    </row>
  </sheetData>
  <mergeCells count="15">
    <mergeCell ref="A1:H1"/>
    <mergeCell ref="A2:H2"/>
    <mergeCell ref="A3:H3"/>
    <mergeCell ref="G8:G9"/>
    <mergeCell ref="H8:H9"/>
    <mergeCell ref="A8:A9"/>
    <mergeCell ref="B8:B9"/>
    <mergeCell ref="C8:C9"/>
    <mergeCell ref="D8:E8"/>
    <mergeCell ref="F8:F9"/>
    <mergeCell ref="B17:H17"/>
    <mergeCell ref="B11:H11"/>
    <mergeCell ref="A5:H5"/>
    <mergeCell ref="A6:H6"/>
    <mergeCell ref="H14:H16"/>
  </mergeCells>
  <pageMargins left="0.39370078740157483" right="0.39370078740157483" top="0.78740157480314965" bottom="0.39370078740157483" header="0" footer="0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="110" zoomScaleSheetLayoutView="110" workbookViewId="0">
      <selection activeCell="H15" sqref="H15"/>
    </sheetView>
  </sheetViews>
  <sheetFormatPr defaultRowHeight="15" x14ac:dyDescent="0.25"/>
  <cols>
    <col min="2" max="2" width="27.28515625" customWidth="1"/>
    <col min="3" max="3" width="41.140625" customWidth="1"/>
    <col min="4" max="4" width="19.85546875" customWidth="1"/>
    <col min="5" max="5" width="34.7109375" customWidth="1"/>
  </cols>
  <sheetData>
    <row r="1" spans="1:5" ht="15.75" x14ac:dyDescent="0.25">
      <c r="A1" s="173" t="s">
        <v>31</v>
      </c>
      <c r="B1" s="173"/>
      <c r="C1" s="173"/>
      <c r="D1" s="173"/>
      <c r="E1" s="173"/>
    </row>
    <row r="2" spans="1:5" ht="15.75" x14ac:dyDescent="0.25">
      <c r="A2" s="173" t="s">
        <v>136</v>
      </c>
      <c r="B2" s="173"/>
      <c r="C2" s="173"/>
      <c r="D2" s="173"/>
      <c r="E2" s="173"/>
    </row>
    <row r="3" spans="1:5" ht="15.75" x14ac:dyDescent="0.25">
      <c r="A3" s="173"/>
      <c r="B3" s="173"/>
      <c r="C3" s="173"/>
      <c r="D3" s="173"/>
      <c r="E3" s="173"/>
    </row>
    <row r="4" spans="1:5" ht="15.75" x14ac:dyDescent="0.25">
      <c r="A4" s="1"/>
      <c r="B4" s="2"/>
      <c r="C4" s="2"/>
      <c r="D4" s="2"/>
      <c r="E4" s="2"/>
    </row>
    <row r="5" spans="1:5" ht="15.75" x14ac:dyDescent="0.25">
      <c r="A5" s="8"/>
      <c r="B5" s="2"/>
      <c r="C5" s="2"/>
      <c r="D5" s="2"/>
      <c r="E5" s="2"/>
    </row>
    <row r="6" spans="1:5" ht="15.75" x14ac:dyDescent="0.25">
      <c r="A6" s="174" t="s">
        <v>18</v>
      </c>
      <c r="B6" s="174"/>
      <c r="C6" s="174"/>
      <c r="D6" s="174"/>
      <c r="E6" s="174"/>
    </row>
    <row r="7" spans="1:5" ht="15.75" x14ac:dyDescent="0.25">
      <c r="A7" s="174" t="s">
        <v>32</v>
      </c>
      <c r="B7" s="174"/>
      <c r="C7" s="174"/>
      <c r="D7" s="174"/>
      <c r="E7" s="174"/>
    </row>
    <row r="8" spans="1:5" ht="15.75" x14ac:dyDescent="0.25">
      <c r="A8" s="174" t="s">
        <v>33</v>
      </c>
      <c r="B8" s="174"/>
      <c r="C8" s="174"/>
      <c r="D8" s="174"/>
      <c r="E8" s="174"/>
    </row>
    <row r="9" spans="1:5" ht="15.75" x14ac:dyDescent="0.25">
      <c r="A9" s="9"/>
      <c r="B9" s="2"/>
      <c r="C9" s="2"/>
      <c r="D9" s="2"/>
      <c r="E9" s="2"/>
    </row>
    <row r="10" spans="1:5" ht="15.75" x14ac:dyDescent="0.25">
      <c r="A10" s="9"/>
      <c r="B10" s="2"/>
      <c r="C10" s="2"/>
      <c r="D10" s="2"/>
      <c r="E10" s="2"/>
    </row>
    <row r="11" spans="1:5" ht="49.5" customHeight="1" x14ac:dyDescent="0.25">
      <c r="A11" s="4" t="s">
        <v>38</v>
      </c>
      <c r="B11" s="4" t="s">
        <v>35</v>
      </c>
      <c r="C11" s="4" t="s">
        <v>36</v>
      </c>
      <c r="D11" s="4" t="s">
        <v>34</v>
      </c>
      <c r="E11" s="4" t="s">
        <v>37</v>
      </c>
    </row>
    <row r="12" spans="1:5" ht="15.75" x14ac:dyDescent="0.25">
      <c r="A12" s="6">
        <v>1</v>
      </c>
      <c r="B12" s="75">
        <v>2</v>
      </c>
      <c r="C12" s="75">
        <v>3</v>
      </c>
      <c r="D12" s="75">
        <v>4</v>
      </c>
      <c r="E12" s="75">
        <v>5</v>
      </c>
    </row>
    <row r="13" spans="1:5" ht="67.5" customHeight="1" x14ac:dyDescent="0.25">
      <c r="A13" s="76">
        <v>1</v>
      </c>
      <c r="B13" s="78" t="s">
        <v>156</v>
      </c>
      <c r="C13" s="132" t="s">
        <v>169</v>
      </c>
      <c r="D13" s="133" t="s">
        <v>112</v>
      </c>
      <c r="E13" s="133" t="s">
        <v>171</v>
      </c>
    </row>
    <row r="14" spans="1:5" ht="93" hidden="1" customHeight="1" x14ac:dyDescent="0.25">
      <c r="A14" s="77">
        <v>2</v>
      </c>
      <c r="B14" s="80" t="s">
        <v>156</v>
      </c>
      <c r="C14" s="134" t="s">
        <v>157</v>
      </c>
      <c r="D14" s="133" t="s">
        <v>112</v>
      </c>
      <c r="E14" s="133" t="s">
        <v>158</v>
      </c>
    </row>
    <row r="15" spans="1:5" ht="51" x14ac:dyDescent="0.25">
      <c r="A15" s="77">
        <v>2</v>
      </c>
      <c r="B15" s="78" t="s">
        <v>156</v>
      </c>
      <c r="C15" s="132" t="s">
        <v>170</v>
      </c>
      <c r="D15" s="133" t="s">
        <v>112</v>
      </c>
      <c r="E15" s="133" t="s">
        <v>172</v>
      </c>
    </row>
  </sheetData>
  <mergeCells count="6">
    <mergeCell ref="A6:E6"/>
    <mergeCell ref="A7:E7"/>
    <mergeCell ref="A8:E8"/>
    <mergeCell ref="A1:E1"/>
    <mergeCell ref="A2:E2"/>
    <mergeCell ref="A3:E3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topLeftCell="A4" zoomScale="90" zoomScaleSheetLayoutView="90" workbookViewId="0">
      <selection activeCell="G33" sqref="G33"/>
    </sheetView>
  </sheetViews>
  <sheetFormatPr defaultColWidth="13.85546875" defaultRowHeight="15.75" x14ac:dyDescent="0.25"/>
  <cols>
    <col min="1" max="1" width="6.5703125" style="2" customWidth="1"/>
    <col min="2" max="2" width="38.85546875" style="2" customWidth="1"/>
    <col min="3" max="16384" width="13.85546875" style="2"/>
  </cols>
  <sheetData>
    <row r="1" spans="1:8" x14ac:dyDescent="0.25">
      <c r="A1" s="173" t="s">
        <v>39</v>
      </c>
      <c r="B1" s="173"/>
      <c r="C1" s="173"/>
      <c r="D1" s="173"/>
      <c r="E1" s="173"/>
      <c r="F1" s="173"/>
      <c r="G1" s="173"/>
      <c r="H1" s="173"/>
    </row>
    <row r="2" spans="1:8" x14ac:dyDescent="0.25">
      <c r="A2" s="173" t="s">
        <v>136</v>
      </c>
      <c r="B2" s="173"/>
      <c r="C2" s="173"/>
      <c r="D2" s="173"/>
      <c r="E2" s="173"/>
      <c r="F2" s="173"/>
      <c r="G2" s="173"/>
      <c r="H2" s="173"/>
    </row>
    <row r="3" spans="1:8" x14ac:dyDescent="0.25">
      <c r="A3" s="173"/>
      <c r="B3" s="173"/>
      <c r="C3" s="173"/>
      <c r="D3" s="173"/>
      <c r="E3" s="173"/>
      <c r="F3" s="173"/>
      <c r="G3" s="173"/>
      <c r="H3" s="173"/>
    </row>
    <row r="4" spans="1:8" x14ac:dyDescent="0.25">
      <c r="A4" s="1"/>
    </row>
    <row r="5" spans="1:8" x14ac:dyDescent="0.25">
      <c r="A5" s="1"/>
    </row>
    <row r="6" spans="1:8" x14ac:dyDescent="0.25">
      <c r="A6" s="174" t="s">
        <v>40</v>
      </c>
      <c r="B6" s="174"/>
      <c r="C6" s="174"/>
      <c r="D6" s="174"/>
      <c r="E6" s="174"/>
      <c r="F6" s="174"/>
      <c r="G6" s="174"/>
      <c r="H6" s="174"/>
    </row>
    <row r="7" spans="1:8" x14ac:dyDescent="0.25">
      <c r="A7" s="174" t="s">
        <v>41</v>
      </c>
      <c r="B7" s="174"/>
      <c r="C7" s="174"/>
      <c r="D7" s="174"/>
      <c r="E7" s="174"/>
      <c r="F7" s="174"/>
      <c r="G7" s="174"/>
      <c r="H7" s="174"/>
    </row>
    <row r="8" spans="1:8" x14ac:dyDescent="0.25">
      <c r="A8" s="174" t="s">
        <v>42</v>
      </c>
      <c r="B8" s="174"/>
      <c r="C8" s="174"/>
      <c r="D8" s="174"/>
      <c r="E8" s="174"/>
      <c r="F8" s="174"/>
      <c r="G8" s="174"/>
      <c r="H8" s="174"/>
    </row>
    <row r="9" spans="1:8" x14ac:dyDescent="0.25">
      <c r="A9" s="3"/>
    </row>
    <row r="10" spans="1:8" x14ac:dyDescent="0.25">
      <c r="A10" s="12" t="s">
        <v>43</v>
      </c>
    </row>
    <row r="11" spans="1:8" ht="35.25" customHeight="1" x14ac:dyDescent="0.25">
      <c r="A11" s="203" t="s">
        <v>49</v>
      </c>
      <c r="B11" s="203" t="s">
        <v>44</v>
      </c>
      <c r="C11" s="203" t="s">
        <v>45</v>
      </c>
      <c r="D11" s="203"/>
      <c r="E11" s="203"/>
      <c r="F11" s="203" t="s">
        <v>46</v>
      </c>
      <c r="G11" s="203"/>
      <c r="H11" s="203"/>
    </row>
    <row r="12" spans="1:8" ht="47.25" x14ac:dyDescent="0.25">
      <c r="A12" s="203"/>
      <c r="B12" s="203"/>
      <c r="C12" s="4" t="s">
        <v>10</v>
      </c>
      <c r="D12" s="4" t="s">
        <v>11</v>
      </c>
      <c r="E12" s="4" t="s">
        <v>12</v>
      </c>
      <c r="F12" s="4" t="s">
        <v>10</v>
      </c>
      <c r="G12" s="4" t="s">
        <v>11</v>
      </c>
      <c r="H12" s="4" t="s">
        <v>12</v>
      </c>
    </row>
    <row r="13" spans="1:8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</row>
    <row r="14" spans="1:8" ht="31.5" x14ac:dyDescent="0.25">
      <c r="A14" s="4">
        <v>1</v>
      </c>
      <c r="B14" s="5" t="s">
        <v>47</v>
      </c>
      <c r="C14" s="205"/>
      <c r="D14" s="205"/>
      <c r="E14" s="205"/>
      <c r="F14" s="205"/>
      <c r="G14" s="205"/>
      <c r="H14" s="205"/>
    </row>
    <row r="15" spans="1:8" x14ac:dyDescent="0.25">
      <c r="A15" s="4">
        <v>2</v>
      </c>
      <c r="B15" s="5" t="s">
        <v>48</v>
      </c>
      <c r="C15" s="205"/>
      <c r="D15" s="205"/>
      <c r="E15" s="205"/>
      <c r="F15" s="205"/>
      <c r="G15" s="205"/>
      <c r="H15" s="205"/>
    </row>
    <row r="16" spans="1:8" x14ac:dyDescent="0.25">
      <c r="A16" s="4">
        <v>3</v>
      </c>
      <c r="B16" s="5" t="s">
        <v>15</v>
      </c>
      <c r="C16" s="10"/>
      <c r="D16" s="10"/>
      <c r="E16" s="10"/>
      <c r="F16" s="10"/>
      <c r="G16" s="10"/>
      <c r="H16" s="10"/>
    </row>
    <row r="17" spans="1:8" x14ac:dyDescent="0.25">
      <c r="A17" s="4">
        <v>4</v>
      </c>
      <c r="B17" s="5" t="s">
        <v>28</v>
      </c>
      <c r="C17" s="10"/>
      <c r="D17" s="10"/>
      <c r="E17" s="10"/>
      <c r="F17" s="10"/>
      <c r="G17" s="10"/>
      <c r="H17" s="10"/>
    </row>
    <row r="18" spans="1:8" x14ac:dyDescent="0.25">
      <c r="A18" s="4">
        <v>5</v>
      </c>
      <c r="B18" s="5" t="s">
        <v>29</v>
      </c>
      <c r="C18" s="10"/>
      <c r="D18" s="10"/>
      <c r="E18" s="10"/>
      <c r="F18" s="10"/>
      <c r="G18" s="10"/>
      <c r="H18" s="10"/>
    </row>
    <row r="19" spans="1:8" x14ac:dyDescent="0.25">
      <c r="A19" s="4">
        <v>6</v>
      </c>
      <c r="B19" s="11" t="s">
        <v>14</v>
      </c>
      <c r="C19" s="10"/>
      <c r="D19" s="10"/>
      <c r="E19" s="10"/>
      <c r="F19" s="10"/>
      <c r="G19" s="10"/>
      <c r="H19" s="10"/>
    </row>
    <row r="20" spans="1:8" ht="31.5" x14ac:dyDescent="0.25">
      <c r="A20" s="4">
        <v>7</v>
      </c>
      <c r="B20" s="11" t="s">
        <v>16</v>
      </c>
      <c r="C20" s="10"/>
      <c r="D20" s="10"/>
      <c r="E20" s="10"/>
      <c r="F20" s="10"/>
      <c r="G20" s="10"/>
      <c r="H20" s="10"/>
    </row>
    <row r="21" spans="1:8" x14ac:dyDescent="0.25">
      <c r="A21" s="4" t="s">
        <v>50</v>
      </c>
      <c r="B21" s="11" t="s">
        <v>14</v>
      </c>
      <c r="C21" s="10"/>
      <c r="D21" s="10"/>
      <c r="E21" s="10"/>
      <c r="F21" s="10"/>
      <c r="G21" s="10"/>
      <c r="H21" s="10"/>
    </row>
    <row r="23" spans="1:8" ht="31.5" customHeight="1" x14ac:dyDescent="0.25">
      <c r="A23" s="204" t="s">
        <v>155</v>
      </c>
      <c r="B23" s="204"/>
      <c r="C23" s="204"/>
      <c r="D23" s="204"/>
      <c r="E23" s="204"/>
      <c r="F23" s="204"/>
      <c r="G23" s="204"/>
      <c r="H23" s="204"/>
    </row>
  </sheetData>
  <mergeCells count="13">
    <mergeCell ref="A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view="pageBreakPreview" topLeftCell="A7" zoomScale="90" zoomScaleSheetLayoutView="90" workbookViewId="0">
      <selection activeCell="W20" sqref="W20"/>
    </sheetView>
  </sheetViews>
  <sheetFormatPr defaultColWidth="13.85546875" defaultRowHeight="15.75" x14ac:dyDescent="0.25"/>
  <cols>
    <col min="1" max="1" width="5.5703125" style="2" customWidth="1"/>
    <col min="2" max="2" width="18.7109375" style="2" customWidth="1"/>
    <col min="3" max="3" width="39.28515625" style="2" customWidth="1"/>
    <col min="4" max="4" width="31.85546875" style="2" customWidth="1"/>
    <col min="5" max="6" width="9.140625" style="2" customWidth="1"/>
    <col min="7" max="7" width="15" style="2" customWidth="1"/>
    <col min="8" max="8" width="6.85546875" style="2" customWidth="1"/>
    <col min="9" max="9" width="12.85546875" style="2" hidden="1" customWidth="1"/>
    <col min="10" max="11" width="13.85546875" style="2" hidden="1" customWidth="1"/>
    <col min="12" max="12" width="12.7109375" style="2" hidden="1" customWidth="1"/>
    <col min="13" max="13" width="12.5703125" style="2" customWidth="1"/>
    <col min="14" max="15" width="12" style="2" customWidth="1"/>
    <col min="16" max="16" width="13.85546875" style="2" customWidth="1"/>
    <col min="17" max="17" width="7.5703125" style="2" customWidth="1"/>
    <col min="18" max="16384" width="13.85546875" style="2"/>
  </cols>
  <sheetData>
    <row r="1" spans="1:17" x14ac:dyDescent="0.25">
      <c r="A1" s="206" t="s">
        <v>51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145"/>
    </row>
    <row r="2" spans="1:17" x14ac:dyDescent="0.25">
      <c r="A2" s="206" t="s">
        <v>136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5"/>
    </row>
    <row r="3" spans="1:17" x14ac:dyDescent="0.25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7" x14ac:dyDescent="0.25">
      <c r="A4" s="1"/>
    </row>
    <row r="5" spans="1:17" x14ac:dyDescent="0.25">
      <c r="A5" s="174" t="s">
        <v>52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44"/>
    </row>
    <row r="6" spans="1:17" x14ac:dyDescent="0.25">
      <c r="A6" s="174" t="s">
        <v>53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</row>
    <row r="7" spans="1:17" ht="12" customHeight="1" x14ac:dyDescent="0.3">
      <c r="A7" s="213"/>
      <c r="B7" s="213"/>
      <c r="C7" s="213"/>
      <c r="D7" s="213"/>
      <c r="E7" s="213"/>
      <c r="F7" s="213"/>
      <c r="G7" s="213"/>
      <c r="H7" s="213"/>
      <c r="I7"/>
      <c r="J7"/>
      <c r="K7"/>
      <c r="L7"/>
    </row>
    <row r="8" spans="1:17" ht="15.75" customHeight="1" x14ac:dyDescent="0.25">
      <c r="A8" s="214" t="s">
        <v>43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</row>
    <row r="9" spans="1:17" ht="15.75" customHeight="1" x14ac:dyDescent="0.25">
      <c r="A9" s="208" t="s">
        <v>4</v>
      </c>
      <c r="B9" s="208" t="s">
        <v>54</v>
      </c>
      <c r="C9" s="208" t="s">
        <v>55</v>
      </c>
      <c r="D9" s="208" t="s">
        <v>56</v>
      </c>
      <c r="E9" s="210" t="s">
        <v>67</v>
      </c>
      <c r="F9" s="211"/>
      <c r="G9" s="211"/>
      <c r="H9" s="212"/>
      <c r="I9" s="203" t="s">
        <v>57</v>
      </c>
      <c r="J9" s="203"/>
      <c r="K9" s="203"/>
      <c r="L9" s="203"/>
      <c r="M9" s="203"/>
      <c r="N9" s="203"/>
      <c r="O9" s="203"/>
      <c r="P9" s="203"/>
    </row>
    <row r="10" spans="1:17" ht="78" customHeight="1" x14ac:dyDescent="0.25">
      <c r="A10" s="209"/>
      <c r="B10" s="209"/>
      <c r="C10" s="209"/>
      <c r="D10" s="209"/>
      <c r="E10" s="146" t="s">
        <v>58</v>
      </c>
      <c r="F10" s="146" t="s">
        <v>59</v>
      </c>
      <c r="G10" s="146" t="s">
        <v>60</v>
      </c>
      <c r="H10" s="146" t="s">
        <v>61</v>
      </c>
      <c r="I10" s="41" t="s">
        <v>128</v>
      </c>
      <c r="J10" s="42" t="s">
        <v>129</v>
      </c>
      <c r="K10" s="42" t="s">
        <v>130</v>
      </c>
      <c r="L10" s="42" t="s">
        <v>131</v>
      </c>
      <c r="M10" s="42" t="s">
        <v>173</v>
      </c>
      <c r="N10" s="42" t="s">
        <v>164</v>
      </c>
      <c r="O10" s="42" t="s">
        <v>165</v>
      </c>
      <c r="P10" s="42" t="s">
        <v>161</v>
      </c>
    </row>
    <row r="11" spans="1:17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9</v>
      </c>
      <c r="M11" s="70">
        <v>9</v>
      </c>
      <c r="N11" s="70">
        <v>10</v>
      </c>
      <c r="O11" s="70">
        <v>11</v>
      </c>
      <c r="P11" s="147">
        <v>12</v>
      </c>
    </row>
    <row r="12" spans="1:17" ht="18.75" customHeight="1" x14ac:dyDescent="0.25">
      <c r="A12" s="227">
        <v>1</v>
      </c>
      <c r="B12" s="228" t="s">
        <v>13</v>
      </c>
      <c r="C12" s="225" t="s">
        <v>185</v>
      </c>
      <c r="D12" s="54" t="s">
        <v>139</v>
      </c>
      <c r="E12" s="55"/>
      <c r="F12" s="56"/>
      <c r="G12" s="56"/>
      <c r="H12" s="55"/>
      <c r="I12" s="57">
        <f t="shared" ref="I12:O13" si="0">I14+I22</f>
        <v>460.67999999999995</v>
      </c>
      <c r="J12" s="57">
        <f t="shared" si="0"/>
        <v>702.4799999999999</v>
      </c>
      <c r="K12" s="57">
        <f t="shared" si="0"/>
        <v>440.83</v>
      </c>
      <c r="L12" s="58">
        <f t="shared" si="0"/>
        <v>295</v>
      </c>
      <c r="M12" s="57">
        <f t="shared" si="0"/>
        <v>3232.74</v>
      </c>
      <c r="N12" s="57">
        <f t="shared" si="0"/>
        <v>2710</v>
      </c>
      <c r="O12" s="57">
        <f t="shared" si="0"/>
        <v>2710</v>
      </c>
      <c r="P12" s="57">
        <f>M12+N12+O12</f>
        <v>8652.74</v>
      </c>
    </row>
    <row r="13" spans="1:17" ht="46.5" customHeight="1" x14ac:dyDescent="0.25">
      <c r="A13" s="227"/>
      <c r="B13" s="228"/>
      <c r="C13" s="226"/>
      <c r="D13" s="59" t="s">
        <v>112</v>
      </c>
      <c r="E13" s="55"/>
      <c r="F13" s="56"/>
      <c r="G13" s="56"/>
      <c r="H13" s="55"/>
      <c r="I13" s="60">
        <f t="shared" si="0"/>
        <v>460.67999999999995</v>
      </c>
      <c r="J13" s="60">
        <f t="shared" si="0"/>
        <v>702.4799999999999</v>
      </c>
      <c r="K13" s="60">
        <f t="shared" si="0"/>
        <v>440.83</v>
      </c>
      <c r="L13" s="61">
        <f t="shared" si="0"/>
        <v>295</v>
      </c>
      <c r="M13" s="60">
        <f t="shared" si="0"/>
        <v>3232.74</v>
      </c>
      <c r="N13" s="60">
        <f t="shared" si="0"/>
        <v>2710</v>
      </c>
      <c r="O13" s="60">
        <f t="shared" si="0"/>
        <v>2710</v>
      </c>
      <c r="P13" s="60">
        <f>P15+P23</f>
        <v>8652.74</v>
      </c>
    </row>
    <row r="14" spans="1:17" x14ac:dyDescent="0.25">
      <c r="A14" s="216">
        <v>2</v>
      </c>
      <c r="B14" s="217" t="s">
        <v>15</v>
      </c>
      <c r="C14" s="218" t="s">
        <v>120</v>
      </c>
      <c r="D14" s="46" t="s">
        <v>111</v>
      </c>
      <c r="E14" s="47">
        <v>162</v>
      </c>
      <c r="F14" s="48" t="s">
        <v>125</v>
      </c>
      <c r="G14" s="48" t="s">
        <v>153</v>
      </c>
      <c r="H14" s="47">
        <v>244</v>
      </c>
      <c r="I14" s="49">
        <f>I15</f>
        <v>176.6</v>
      </c>
      <c r="J14" s="65">
        <f t="shared" ref="J14:O14" si="1">J15</f>
        <v>589.07999999999993</v>
      </c>
      <c r="K14" s="49">
        <f t="shared" si="1"/>
        <v>222.39</v>
      </c>
      <c r="L14" s="50">
        <f t="shared" si="1"/>
        <v>195</v>
      </c>
      <c r="M14" s="65">
        <f>M15</f>
        <v>3022.74</v>
      </c>
      <c r="N14" s="65">
        <f t="shared" si="1"/>
        <v>2500</v>
      </c>
      <c r="O14" s="65">
        <f t="shared" si="1"/>
        <v>2500</v>
      </c>
      <c r="P14" s="65">
        <f>M14+N14+O14</f>
        <v>8022.74</v>
      </c>
    </row>
    <row r="15" spans="1:17" ht="31.5" x14ac:dyDescent="0.25">
      <c r="A15" s="216"/>
      <c r="B15" s="217"/>
      <c r="C15" s="219"/>
      <c r="D15" s="51" t="s">
        <v>112</v>
      </c>
      <c r="E15" s="47">
        <v>162</v>
      </c>
      <c r="F15" s="48" t="s">
        <v>125</v>
      </c>
      <c r="G15" s="48" t="s">
        <v>153</v>
      </c>
      <c r="H15" s="47">
        <v>244</v>
      </c>
      <c r="I15" s="52">
        <v>176.6</v>
      </c>
      <c r="J15" s="66">
        <f t="shared" ref="J15:L15" si="2">SUM(J16:J18)</f>
        <v>589.07999999999993</v>
      </c>
      <c r="K15" s="52">
        <f t="shared" si="2"/>
        <v>222.39</v>
      </c>
      <c r="L15" s="53">
        <f t="shared" si="2"/>
        <v>195</v>
      </c>
      <c r="M15" s="66">
        <f>SUM(M16:M21)</f>
        <v>3022.74</v>
      </c>
      <c r="N15" s="66">
        <f>SUM(N16:N21)</f>
        <v>2500</v>
      </c>
      <c r="O15" s="66">
        <f>SUM(O16:O21)</f>
        <v>2500</v>
      </c>
      <c r="P15" s="66">
        <f>M15+N15+O15</f>
        <v>8022.74</v>
      </c>
      <c r="Q15" s="99"/>
    </row>
    <row r="16" spans="1:17" ht="32.25" customHeight="1" x14ac:dyDescent="0.25">
      <c r="A16" s="83">
        <v>3</v>
      </c>
      <c r="B16" s="84" t="s">
        <v>28</v>
      </c>
      <c r="C16" s="84" t="s">
        <v>113</v>
      </c>
      <c r="D16" s="37" t="s">
        <v>112</v>
      </c>
      <c r="E16" s="30">
        <v>162</v>
      </c>
      <c r="F16" s="33" t="s">
        <v>125</v>
      </c>
      <c r="G16" s="33" t="s">
        <v>153</v>
      </c>
      <c r="H16" s="30">
        <v>244</v>
      </c>
      <c r="I16" s="36">
        <v>0</v>
      </c>
      <c r="J16" s="67">
        <v>464.28</v>
      </c>
      <c r="K16" s="73">
        <f>110.8+23.08+10-6.44</f>
        <v>137.44</v>
      </c>
      <c r="L16" s="35">
        <v>110</v>
      </c>
      <c r="M16" s="139">
        <v>200</v>
      </c>
      <c r="N16" s="139">
        <v>200</v>
      </c>
      <c r="O16" s="139">
        <v>200</v>
      </c>
      <c r="P16" s="139">
        <f>M16+N16+O16</f>
        <v>600</v>
      </c>
      <c r="Q16" s="99"/>
    </row>
    <row r="17" spans="1:20" ht="45" hidden="1" x14ac:dyDescent="0.25">
      <c r="A17" s="32">
        <v>4</v>
      </c>
      <c r="B17" s="38" t="s">
        <v>29</v>
      </c>
      <c r="C17" s="85" t="s">
        <v>150</v>
      </c>
      <c r="D17" s="37" t="s">
        <v>112</v>
      </c>
      <c r="E17" s="30">
        <v>162</v>
      </c>
      <c r="F17" s="33" t="s">
        <v>125</v>
      </c>
      <c r="G17" s="33" t="s">
        <v>153</v>
      </c>
      <c r="H17" s="30">
        <v>244</v>
      </c>
      <c r="I17" s="36">
        <v>0</v>
      </c>
      <c r="J17" s="67">
        <v>28.05</v>
      </c>
      <c r="K17" s="36">
        <v>34.950000000000003</v>
      </c>
      <c r="L17" s="35">
        <v>35</v>
      </c>
      <c r="M17" s="139">
        <v>0</v>
      </c>
      <c r="N17" s="139">
        <v>0</v>
      </c>
      <c r="O17" s="139">
        <v>0</v>
      </c>
      <c r="P17" s="139"/>
      <c r="Q17" s="99"/>
    </row>
    <row r="18" spans="1:20" ht="31.5" customHeight="1" x14ac:dyDescent="0.25">
      <c r="A18" s="32">
        <v>4</v>
      </c>
      <c r="B18" s="38" t="s">
        <v>29</v>
      </c>
      <c r="C18" s="85" t="s">
        <v>114</v>
      </c>
      <c r="D18" s="37" t="s">
        <v>112</v>
      </c>
      <c r="E18" s="30">
        <v>162</v>
      </c>
      <c r="F18" s="33" t="s">
        <v>125</v>
      </c>
      <c r="G18" s="33" t="s">
        <v>153</v>
      </c>
      <c r="H18" s="30">
        <v>244</v>
      </c>
      <c r="I18" s="35">
        <v>165.92</v>
      </c>
      <c r="J18" s="67">
        <v>96.75</v>
      </c>
      <c r="K18" s="35">
        <v>50</v>
      </c>
      <c r="L18" s="35">
        <v>50</v>
      </c>
      <c r="M18" s="139">
        <v>100</v>
      </c>
      <c r="N18" s="139">
        <v>100</v>
      </c>
      <c r="O18" s="139">
        <v>100</v>
      </c>
      <c r="P18" s="139">
        <f>M18+N18+O18</f>
        <v>300</v>
      </c>
      <c r="Q18" s="100"/>
    </row>
    <row r="19" spans="1:20" ht="31.5" customHeight="1" x14ac:dyDescent="0.25">
      <c r="A19" s="83">
        <v>5</v>
      </c>
      <c r="B19" s="38" t="s">
        <v>207</v>
      </c>
      <c r="C19" s="168" t="s">
        <v>187</v>
      </c>
      <c r="D19" s="37" t="s">
        <v>112</v>
      </c>
      <c r="E19" s="30">
        <v>162</v>
      </c>
      <c r="F19" s="169" t="s">
        <v>194</v>
      </c>
      <c r="G19" s="30">
        <v>1210045110</v>
      </c>
      <c r="H19" s="30">
        <v>244</v>
      </c>
      <c r="I19" s="170"/>
      <c r="J19" s="171"/>
      <c r="K19" s="170"/>
      <c r="L19" s="170"/>
      <c r="M19" s="172">
        <v>690.8</v>
      </c>
      <c r="N19" s="172">
        <v>500</v>
      </c>
      <c r="O19" s="172">
        <v>500</v>
      </c>
      <c r="P19" s="172">
        <f t="shared" ref="P19:P21" si="3">O19+N19+M19</f>
        <v>1690.8</v>
      </c>
      <c r="Q19" s="100"/>
    </row>
    <row r="20" spans="1:20" ht="47.25" customHeight="1" x14ac:dyDescent="0.25">
      <c r="A20" s="83">
        <v>6</v>
      </c>
      <c r="B20" s="38" t="s">
        <v>208</v>
      </c>
      <c r="C20" s="168" t="s">
        <v>188</v>
      </c>
      <c r="D20" s="37" t="s">
        <v>112</v>
      </c>
      <c r="E20" s="30">
        <v>162</v>
      </c>
      <c r="F20" s="169" t="s">
        <v>186</v>
      </c>
      <c r="G20" s="30">
        <v>1210045110</v>
      </c>
      <c r="H20" s="30">
        <v>244</v>
      </c>
      <c r="I20" s="170"/>
      <c r="J20" s="171"/>
      <c r="K20" s="170"/>
      <c r="L20" s="170"/>
      <c r="M20" s="172">
        <v>331.94</v>
      </c>
      <c r="N20" s="172">
        <v>0</v>
      </c>
      <c r="O20" s="172">
        <v>0</v>
      </c>
      <c r="P20" s="172">
        <f t="shared" si="3"/>
        <v>331.94</v>
      </c>
      <c r="Q20" s="100"/>
    </row>
    <row r="21" spans="1:20" ht="31.5" customHeight="1" x14ac:dyDescent="0.25">
      <c r="A21" s="83">
        <v>7</v>
      </c>
      <c r="B21" s="38" t="s">
        <v>209</v>
      </c>
      <c r="C21" s="85" t="s">
        <v>189</v>
      </c>
      <c r="D21" s="37" t="s">
        <v>112</v>
      </c>
      <c r="E21" s="30">
        <v>162</v>
      </c>
      <c r="F21" s="169" t="s">
        <v>186</v>
      </c>
      <c r="G21" s="169" t="s">
        <v>195</v>
      </c>
      <c r="H21" s="30">
        <v>244</v>
      </c>
      <c r="I21" s="170"/>
      <c r="J21" s="171"/>
      <c r="K21" s="170"/>
      <c r="L21" s="170"/>
      <c r="M21" s="172">
        <v>1700</v>
      </c>
      <c r="N21" s="172">
        <v>1700</v>
      </c>
      <c r="O21" s="172">
        <v>1700</v>
      </c>
      <c r="P21" s="172">
        <f t="shared" si="3"/>
        <v>5100</v>
      </c>
      <c r="Q21" s="100"/>
    </row>
    <row r="22" spans="1:20" ht="15.75" customHeight="1" x14ac:dyDescent="0.25">
      <c r="A22" s="221">
        <v>8</v>
      </c>
      <c r="B22" s="223" t="s">
        <v>121</v>
      </c>
      <c r="C22" s="218" t="s">
        <v>122</v>
      </c>
      <c r="D22" s="46" t="s">
        <v>111</v>
      </c>
      <c r="E22" s="47">
        <v>162</v>
      </c>
      <c r="F22" s="48" t="s">
        <v>126</v>
      </c>
      <c r="G22" s="47">
        <v>1220044410</v>
      </c>
      <c r="H22" s="47">
        <v>244</v>
      </c>
      <c r="I22" s="49">
        <f>I23</f>
        <v>284.08</v>
      </c>
      <c r="J22" s="65">
        <f t="shared" ref="J22:O22" si="4">J23</f>
        <v>113.4</v>
      </c>
      <c r="K22" s="49">
        <f t="shared" si="4"/>
        <v>218.44</v>
      </c>
      <c r="L22" s="50">
        <f t="shared" si="4"/>
        <v>100</v>
      </c>
      <c r="M22" s="65">
        <f t="shared" si="4"/>
        <v>210</v>
      </c>
      <c r="N22" s="65">
        <f t="shared" si="4"/>
        <v>210</v>
      </c>
      <c r="O22" s="65">
        <f t="shared" si="4"/>
        <v>210</v>
      </c>
      <c r="P22" s="65">
        <f>M22+N22+O22</f>
        <v>630</v>
      </c>
    </row>
    <row r="23" spans="1:20" ht="31.5" x14ac:dyDescent="0.25">
      <c r="A23" s="222"/>
      <c r="B23" s="224"/>
      <c r="C23" s="220"/>
      <c r="D23" s="51" t="s">
        <v>112</v>
      </c>
      <c r="E23" s="47">
        <v>162</v>
      </c>
      <c r="F23" s="48" t="s">
        <v>126</v>
      </c>
      <c r="G23" s="47">
        <v>1220044410</v>
      </c>
      <c r="H23" s="47">
        <v>244</v>
      </c>
      <c r="I23" s="52">
        <f t="shared" ref="I23:N23" si="5">SUM(I24:I25)</f>
        <v>284.08</v>
      </c>
      <c r="J23" s="66">
        <f t="shared" si="5"/>
        <v>113.4</v>
      </c>
      <c r="K23" s="52">
        <f t="shared" si="5"/>
        <v>218.44</v>
      </c>
      <c r="L23" s="53">
        <f t="shared" si="5"/>
        <v>100</v>
      </c>
      <c r="M23" s="66">
        <f t="shared" si="5"/>
        <v>210</v>
      </c>
      <c r="N23" s="66">
        <f t="shared" si="5"/>
        <v>210</v>
      </c>
      <c r="O23" s="66">
        <f t="shared" ref="O23" si="6">SUM(O24:O25)</f>
        <v>210</v>
      </c>
      <c r="P23" s="66">
        <f>M23+N23+O23</f>
        <v>630</v>
      </c>
    </row>
    <row r="24" spans="1:20" s="86" customFormat="1" ht="21.75" customHeight="1" x14ac:dyDescent="0.25">
      <c r="A24" s="83">
        <v>9</v>
      </c>
      <c r="B24" s="84" t="s">
        <v>123</v>
      </c>
      <c r="C24" s="85" t="s">
        <v>115</v>
      </c>
      <c r="D24" s="37" t="s">
        <v>112</v>
      </c>
      <c r="E24" s="30">
        <v>162</v>
      </c>
      <c r="F24" s="33" t="s">
        <v>126</v>
      </c>
      <c r="G24" s="30">
        <v>1220044410</v>
      </c>
      <c r="H24" s="30">
        <v>244</v>
      </c>
      <c r="I24" s="35">
        <v>220</v>
      </c>
      <c r="J24" s="68">
        <v>102</v>
      </c>
      <c r="K24" s="73">
        <f>60+112+6.44</f>
        <v>178.44</v>
      </c>
      <c r="L24" s="35">
        <v>60</v>
      </c>
      <c r="M24" s="139">
        <v>110</v>
      </c>
      <c r="N24" s="139">
        <v>110</v>
      </c>
      <c r="O24" s="139">
        <v>110</v>
      </c>
      <c r="P24" s="139">
        <f>M24+N24+O24</f>
        <v>330</v>
      </c>
    </row>
    <row r="25" spans="1:20" ht="33" customHeight="1" x14ac:dyDescent="0.25">
      <c r="A25" s="32">
        <v>10</v>
      </c>
      <c r="B25" s="38" t="s">
        <v>124</v>
      </c>
      <c r="C25" s="39" t="s">
        <v>114</v>
      </c>
      <c r="D25" s="37" t="s">
        <v>112</v>
      </c>
      <c r="E25" s="30">
        <v>162</v>
      </c>
      <c r="F25" s="33" t="s">
        <v>126</v>
      </c>
      <c r="G25" s="30">
        <v>1220044410</v>
      </c>
      <c r="H25" s="30">
        <v>244</v>
      </c>
      <c r="I25" s="34">
        <v>64.08</v>
      </c>
      <c r="J25" s="67">
        <v>11.4</v>
      </c>
      <c r="K25" s="35">
        <v>40</v>
      </c>
      <c r="L25" s="35">
        <v>40</v>
      </c>
      <c r="M25" s="139">
        <v>100</v>
      </c>
      <c r="N25" s="139">
        <v>100</v>
      </c>
      <c r="O25" s="139">
        <v>100</v>
      </c>
      <c r="P25" s="139">
        <f>M25+N25+O25</f>
        <v>300</v>
      </c>
      <c r="S25" s="102"/>
      <c r="T25" s="102"/>
    </row>
    <row r="26" spans="1:20" x14ac:dyDescent="0.25">
      <c r="A26" s="155"/>
      <c r="B26" s="157"/>
      <c r="C26" s="158"/>
      <c r="D26" s="159"/>
      <c r="E26" s="160"/>
      <c r="F26" s="160"/>
      <c r="G26" s="160"/>
      <c r="H26" s="160"/>
      <c r="I26" s="161"/>
      <c r="J26" s="161"/>
      <c r="K26" s="161"/>
      <c r="L26" s="161"/>
      <c r="M26" s="156"/>
      <c r="N26" s="156"/>
      <c r="O26" s="156"/>
      <c r="P26" s="156"/>
      <c r="S26" s="102"/>
      <c r="T26" s="102"/>
    </row>
    <row r="27" spans="1:20" ht="16.5" customHeight="1" x14ac:dyDescent="0.25">
      <c r="A27" s="215" t="s">
        <v>66</v>
      </c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1:20" ht="46.5" customHeight="1" x14ac:dyDescent="0.25">
      <c r="A28" s="215" t="s">
        <v>64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</row>
    <row r="29" spans="1:20" ht="18.75" x14ac:dyDescent="0.25">
      <c r="A29" s="101" t="s">
        <v>65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</row>
    <row r="30" spans="1:20" x14ac:dyDescent="0.25">
      <c r="A30" s="13"/>
      <c r="B30"/>
      <c r="C30"/>
      <c r="D30"/>
      <c r="E30"/>
      <c r="F30"/>
      <c r="G30"/>
      <c r="H30"/>
      <c r="I30"/>
      <c r="J30"/>
      <c r="K30"/>
      <c r="L30"/>
    </row>
    <row r="31" spans="1:20" x14ac:dyDescent="0.25">
      <c r="A31" s="13"/>
      <c r="B31"/>
      <c r="C31"/>
      <c r="D31"/>
      <c r="E31"/>
      <c r="F31"/>
      <c r="G31"/>
      <c r="H31"/>
      <c r="I31"/>
      <c r="J31"/>
      <c r="K31"/>
      <c r="L31"/>
    </row>
    <row r="32" spans="1:20" x14ac:dyDescent="0.25">
      <c r="A32" s="13"/>
      <c r="B32"/>
      <c r="C32"/>
      <c r="D32"/>
      <c r="E32"/>
      <c r="F32"/>
      <c r="G32"/>
      <c r="H32"/>
      <c r="I32"/>
      <c r="J32"/>
      <c r="K32"/>
      <c r="L32"/>
    </row>
  </sheetData>
  <mergeCells count="24">
    <mergeCell ref="C12:C13"/>
    <mergeCell ref="A9:A10"/>
    <mergeCell ref="A12:A13"/>
    <mergeCell ref="B12:B13"/>
    <mergeCell ref="B9:B10"/>
    <mergeCell ref="C9:C10"/>
    <mergeCell ref="A28:L28"/>
    <mergeCell ref="A14:A15"/>
    <mergeCell ref="B14:B15"/>
    <mergeCell ref="C14:C15"/>
    <mergeCell ref="A27:L27"/>
    <mergeCell ref="C22:C23"/>
    <mergeCell ref="A22:A23"/>
    <mergeCell ref="B22:B23"/>
    <mergeCell ref="D9:D10"/>
    <mergeCell ref="E9:H9"/>
    <mergeCell ref="A7:H7"/>
    <mergeCell ref="I9:P9"/>
    <mergeCell ref="A8:P8"/>
    <mergeCell ref="A1:N1"/>
    <mergeCell ref="A2:N2"/>
    <mergeCell ref="A5:N5"/>
    <mergeCell ref="A3:M3"/>
    <mergeCell ref="A6:P6"/>
  </mergeCells>
  <printOptions horizontalCentered="1" verticalCentered="1"/>
  <pageMargins left="0.59055118110236227" right="0.19685039370078741" top="0.39370078740157483" bottom="0.39370078740157483" header="0" footer="0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view="pageBreakPreview" zoomScaleSheetLayoutView="100" workbookViewId="0">
      <selection activeCell="G27" sqref="G27"/>
    </sheetView>
  </sheetViews>
  <sheetFormatPr defaultColWidth="13.85546875" defaultRowHeight="15.75" x14ac:dyDescent="0.25"/>
  <cols>
    <col min="1" max="1" width="4.85546875" style="103" customWidth="1"/>
    <col min="2" max="2" width="42.7109375" style="103" customWidth="1"/>
    <col min="3" max="3" width="13.5703125" style="103" customWidth="1"/>
    <col min="4" max="4" width="15.140625" style="103" customWidth="1"/>
    <col min="5" max="5" width="14.140625" style="103" customWidth="1"/>
    <col min="6" max="6" width="13.85546875" style="103" customWidth="1"/>
    <col min="7" max="7" width="20.140625" style="103" customWidth="1"/>
    <col min="8" max="16384" width="13.85546875" style="103"/>
  </cols>
  <sheetData>
    <row r="1" spans="1:7" x14ac:dyDescent="0.25">
      <c r="A1" s="206" t="s">
        <v>68</v>
      </c>
      <c r="B1" s="206"/>
      <c r="C1" s="206"/>
      <c r="D1" s="206"/>
      <c r="E1" s="206"/>
      <c r="F1" s="206"/>
      <c r="G1" s="206"/>
    </row>
    <row r="2" spans="1:7" x14ac:dyDescent="0.25">
      <c r="A2" s="206" t="s">
        <v>136</v>
      </c>
      <c r="B2" s="206"/>
      <c r="C2" s="206"/>
      <c r="D2" s="206"/>
      <c r="E2" s="206"/>
      <c r="F2" s="206"/>
      <c r="G2" s="206"/>
    </row>
    <row r="3" spans="1:7" x14ac:dyDescent="0.25">
      <c r="A3" s="206"/>
      <c r="B3" s="206"/>
      <c r="C3" s="206"/>
      <c r="D3" s="206"/>
      <c r="E3" s="206"/>
      <c r="F3" s="206"/>
      <c r="G3" s="206"/>
    </row>
    <row r="4" spans="1:7" x14ac:dyDescent="0.25">
      <c r="A4" s="104"/>
    </row>
    <row r="5" spans="1:7" x14ac:dyDescent="0.25">
      <c r="A5" s="104"/>
    </row>
    <row r="6" spans="1:7" x14ac:dyDescent="0.25">
      <c r="A6" s="230" t="s">
        <v>18</v>
      </c>
      <c r="B6" s="230"/>
      <c r="C6" s="230"/>
      <c r="D6" s="230"/>
      <c r="E6" s="230"/>
      <c r="F6" s="230"/>
      <c r="G6" s="230"/>
    </row>
    <row r="7" spans="1:7" x14ac:dyDescent="0.25">
      <c r="A7" s="230" t="s">
        <v>174</v>
      </c>
      <c r="B7" s="230"/>
      <c r="C7" s="230"/>
      <c r="D7" s="230"/>
      <c r="E7" s="230"/>
      <c r="F7" s="230"/>
      <c r="G7" s="230"/>
    </row>
    <row r="8" spans="1:7" x14ac:dyDescent="0.25">
      <c r="A8" s="230" t="s">
        <v>70</v>
      </c>
      <c r="B8" s="230"/>
      <c r="C8" s="230"/>
      <c r="D8" s="230"/>
      <c r="E8" s="230"/>
      <c r="F8" s="230"/>
      <c r="G8" s="230"/>
    </row>
    <row r="9" spans="1:7" x14ac:dyDescent="0.25">
      <c r="A9" s="114"/>
    </row>
    <row r="10" spans="1:7" x14ac:dyDescent="0.25">
      <c r="A10" s="231" t="s">
        <v>43</v>
      </c>
      <c r="B10" s="231"/>
      <c r="C10" s="231"/>
      <c r="D10" s="231"/>
      <c r="E10" s="231"/>
      <c r="F10" s="231"/>
      <c r="G10" s="231"/>
    </row>
    <row r="11" spans="1:7" ht="17.25" customHeight="1" x14ac:dyDescent="0.25">
      <c r="A11" s="232" t="s">
        <v>4</v>
      </c>
      <c r="B11" s="232" t="s">
        <v>71</v>
      </c>
      <c r="C11" s="232" t="s">
        <v>78</v>
      </c>
      <c r="D11" s="232"/>
      <c r="E11" s="232"/>
      <c r="F11" s="232"/>
      <c r="G11" s="232"/>
    </row>
    <row r="12" spans="1:7" ht="15.75" customHeight="1" x14ac:dyDescent="0.25">
      <c r="A12" s="232"/>
      <c r="B12" s="232"/>
      <c r="C12" s="232" t="s">
        <v>63</v>
      </c>
      <c r="D12" s="232" t="s">
        <v>62</v>
      </c>
      <c r="E12" s="232"/>
      <c r="F12" s="232"/>
      <c r="G12" s="232"/>
    </row>
    <row r="13" spans="1:7" ht="31.5" x14ac:dyDescent="0.25">
      <c r="A13" s="232"/>
      <c r="B13" s="232"/>
      <c r="C13" s="232"/>
      <c r="D13" s="115" t="s">
        <v>72</v>
      </c>
      <c r="E13" s="115" t="s">
        <v>73</v>
      </c>
      <c r="F13" s="115" t="s">
        <v>74</v>
      </c>
      <c r="G13" s="115" t="s">
        <v>75</v>
      </c>
    </row>
    <row r="14" spans="1:7" x14ac:dyDescent="0.25">
      <c r="A14" s="116">
        <v>1</v>
      </c>
      <c r="B14" s="116">
        <v>2</v>
      </c>
      <c r="C14" s="116">
        <v>3</v>
      </c>
      <c r="D14" s="116">
        <v>4</v>
      </c>
      <c r="E14" s="116">
        <v>5</v>
      </c>
      <c r="F14" s="116">
        <v>6</v>
      </c>
      <c r="G14" s="116">
        <v>7</v>
      </c>
    </row>
    <row r="15" spans="1:7" x14ac:dyDescent="0.25">
      <c r="A15" s="117">
        <v>1</v>
      </c>
      <c r="B15" s="118" t="s">
        <v>76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</row>
    <row r="16" spans="1:7" x14ac:dyDescent="0.25">
      <c r="A16" s="117">
        <v>2</v>
      </c>
      <c r="B16" s="118" t="s">
        <v>112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</row>
    <row r="17" spans="1:17" x14ac:dyDescent="0.25">
      <c r="A17" s="108"/>
      <c r="B17" s="109"/>
      <c r="C17" s="110"/>
      <c r="D17" s="110"/>
      <c r="E17" s="110"/>
      <c r="F17" s="110"/>
      <c r="G17" s="110"/>
    </row>
    <row r="18" spans="1:17" ht="31.5" customHeight="1" x14ac:dyDescent="0.25">
      <c r="A18" s="233" t="s">
        <v>179</v>
      </c>
      <c r="B18" s="233"/>
      <c r="C18" s="233"/>
      <c r="D18" s="233"/>
      <c r="E18" s="233"/>
      <c r="F18" s="233"/>
      <c r="G18" s="233"/>
      <c r="H18" s="120"/>
      <c r="I18" s="120"/>
      <c r="J18" s="120"/>
      <c r="K18" s="120"/>
      <c r="L18" s="120"/>
      <c r="M18" s="120"/>
      <c r="N18" s="120"/>
      <c r="O18" s="120"/>
      <c r="P18" s="120"/>
      <c r="Q18" s="120"/>
    </row>
    <row r="19" spans="1:17" x14ac:dyDescent="0.25">
      <c r="A19" s="229"/>
      <c r="B19" s="229"/>
      <c r="C19" s="229"/>
      <c r="D19" s="229"/>
      <c r="E19" s="229"/>
      <c r="F19" s="229"/>
      <c r="G19" s="229"/>
      <c r="H19" s="121"/>
      <c r="I19" s="121"/>
      <c r="J19" s="121"/>
      <c r="K19" s="121"/>
      <c r="L19" s="121"/>
      <c r="M19" s="121"/>
      <c r="N19" s="121"/>
      <c r="O19" s="121"/>
      <c r="P19" s="121"/>
      <c r="Q19" s="121"/>
    </row>
  </sheetData>
  <mergeCells count="14">
    <mergeCell ref="A19:G19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  <mergeCell ref="A18:G18"/>
  </mergeCells>
  <pageMargins left="0.78740157480314965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view="pageBreakPreview" zoomScaleSheetLayoutView="100" workbookViewId="0">
      <selection activeCell="R23" sqref="R23"/>
    </sheetView>
  </sheetViews>
  <sheetFormatPr defaultColWidth="13.85546875" defaultRowHeight="15.75" x14ac:dyDescent="0.25"/>
  <cols>
    <col min="1" max="1" width="4.85546875" style="103" customWidth="1"/>
    <col min="2" max="2" width="23.42578125" style="103" bestFit="1" customWidth="1"/>
    <col min="3" max="3" width="6" style="103" hidden="1" customWidth="1"/>
    <col min="4" max="4" width="8.28515625" style="103" hidden="1" customWidth="1"/>
    <col min="5" max="5" width="8.42578125" style="103" hidden="1" customWidth="1"/>
    <col min="6" max="6" width="12.85546875" style="103" hidden="1" customWidth="1"/>
    <col min="7" max="7" width="11.28515625" style="103" hidden="1" customWidth="1"/>
    <col min="8" max="8" width="6" style="103" bestFit="1" customWidth="1"/>
    <col min="9" max="10" width="8.28515625" style="103" bestFit="1" customWidth="1"/>
    <col min="11" max="11" width="12.85546875" style="103" bestFit="1" customWidth="1"/>
    <col min="12" max="12" width="12.28515625" style="103" bestFit="1" customWidth="1"/>
    <col min="13" max="13" width="6" style="103" bestFit="1" customWidth="1"/>
    <col min="14" max="14" width="8.28515625" style="103" bestFit="1" customWidth="1"/>
    <col min="15" max="15" width="8.42578125" style="103" bestFit="1" customWidth="1"/>
    <col min="16" max="16" width="12.85546875" style="103" bestFit="1" customWidth="1"/>
    <col min="17" max="16384" width="13.85546875" style="103"/>
  </cols>
  <sheetData>
    <row r="1" spans="1:17" x14ac:dyDescent="0.25">
      <c r="A1" s="206" t="s">
        <v>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</row>
    <row r="2" spans="1:17" x14ac:dyDescent="0.25">
      <c r="A2" s="206" t="s">
        <v>136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</row>
    <row r="3" spans="1:17" x14ac:dyDescent="0.25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7" x14ac:dyDescent="0.25">
      <c r="A4" s="104"/>
    </row>
    <row r="5" spans="1:17" x14ac:dyDescent="0.25">
      <c r="A5" s="104"/>
    </row>
    <row r="6" spans="1:17" x14ac:dyDescent="0.25">
      <c r="A6" s="230" t="s">
        <v>18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</row>
    <row r="7" spans="1:17" x14ac:dyDescent="0.25">
      <c r="A7" s="230" t="s">
        <v>69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</row>
    <row r="8" spans="1:17" x14ac:dyDescent="0.25">
      <c r="A8" s="230" t="s">
        <v>70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</row>
    <row r="9" spans="1:17" x14ac:dyDescent="0.25">
      <c r="A9" s="114"/>
    </row>
    <row r="10" spans="1:17" x14ac:dyDescent="0.25">
      <c r="A10" s="235" t="s">
        <v>43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</row>
    <row r="11" spans="1:17" s="105" customFormat="1" ht="17.25" customHeight="1" x14ac:dyDescent="0.25">
      <c r="A11" s="234" t="s">
        <v>4</v>
      </c>
      <c r="B11" s="234" t="s">
        <v>71</v>
      </c>
      <c r="C11" s="234" t="s">
        <v>159</v>
      </c>
      <c r="D11" s="234"/>
      <c r="E11" s="234"/>
      <c r="F11" s="234"/>
      <c r="G11" s="234"/>
      <c r="H11" s="234" t="s">
        <v>160</v>
      </c>
      <c r="I11" s="234"/>
      <c r="J11" s="234"/>
      <c r="K11" s="234"/>
      <c r="L11" s="234"/>
      <c r="M11" s="234" t="s">
        <v>175</v>
      </c>
      <c r="N11" s="234"/>
      <c r="O11" s="234"/>
      <c r="P11" s="234"/>
      <c r="Q11" s="234"/>
    </row>
    <row r="12" spans="1:17" s="105" customFormat="1" ht="15" x14ac:dyDescent="0.25">
      <c r="A12" s="234"/>
      <c r="B12" s="234"/>
      <c r="C12" s="234" t="s">
        <v>63</v>
      </c>
      <c r="D12" s="234" t="s">
        <v>62</v>
      </c>
      <c r="E12" s="234"/>
      <c r="F12" s="234"/>
      <c r="G12" s="234"/>
      <c r="H12" s="234" t="s">
        <v>63</v>
      </c>
      <c r="I12" s="234" t="s">
        <v>62</v>
      </c>
      <c r="J12" s="234"/>
      <c r="K12" s="234"/>
      <c r="L12" s="234"/>
      <c r="M12" s="234" t="s">
        <v>63</v>
      </c>
      <c r="N12" s="234" t="s">
        <v>62</v>
      </c>
      <c r="O12" s="234"/>
      <c r="P12" s="234"/>
      <c r="Q12" s="234"/>
    </row>
    <row r="13" spans="1:17" s="105" customFormat="1" ht="45" x14ac:dyDescent="0.25">
      <c r="A13" s="234"/>
      <c r="B13" s="234"/>
      <c r="C13" s="234"/>
      <c r="D13" s="113" t="s">
        <v>72</v>
      </c>
      <c r="E13" s="113" t="s">
        <v>73</v>
      </c>
      <c r="F13" s="113" t="s">
        <v>74</v>
      </c>
      <c r="G13" s="113" t="s">
        <v>75</v>
      </c>
      <c r="H13" s="234"/>
      <c r="I13" s="113" t="s">
        <v>72</v>
      </c>
      <c r="J13" s="113" t="s">
        <v>73</v>
      </c>
      <c r="K13" s="113" t="s">
        <v>74</v>
      </c>
      <c r="L13" s="113" t="s">
        <v>75</v>
      </c>
      <c r="M13" s="234"/>
      <c r="N13" s="113" t="s">
        <v>72</v>
      </c>
      <c r="O13" s="113" t="s">
        <v>73</v>
      </c>
      <c r="P13" s="113" t="s">
        <v>74</v>
      </c>
      <c r="Q13" s="113" t="s">
        <v>75</v>
      </c>
    </row>
    <row r="14" spans="1:17" s="105" customFormat="1" ht="15" x14ac:dyDescent="0.25">
      <c r="A14" s="106">
        <v>1</v>
      </c>
      <c r="B14" s="106">
        <v>2</v>
      </c>
      <c r="C14" s="106">
        <v>3</v>
      </c>
      <c r="D14" s="106">
        <v>4</v>
      </c>
      <c r="E14" s="106">
        <v>5</v>
      </c>
      <c r="F14" s="106">
        <v>6</v>
      </c>
      <c r="G14" s="106">
        <v>7</v>
      </c>
      <c r="H14" s="106">
        <v>3</v>
      </c>
      <c r="I14" s="106">
        <v>4</v>
      </c>
      <c r="J14" s="106">
        <v>5</v>
      </c>
      <c r="K14" s="106">
        <v>6</v>
      </c>
      <c r="L14" s="106">
        <v>7</v>
      </c>
      <c r="M14" s="106">
        <v>8</v>
      </c>
      <c r="N14" s="106">
        <v>9</v>
      </c>
      <c r="O14" s="106">
        <v>10</v>
      </c>
      <c r="P14" s="106">
        <v>11</v>
      </c>
      <c r="Q14" s="106">
        <v>12</v>
      </c>
    </row>
    <row r="15" spans="1:17" s="105" customFormat="1" ht="15" x14ac:dyDescent="0.25">
      <c r="A15" s="113">
        <v>1</v>
      </c>
      <c r="B15" s="107" t="s">
        <v>76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</row>
    <row r="16" spans="1:17" s="105" customFormat="1" ht="30" x14ac:dyDescent="0.25">
      <c r="A16" s="113">
        <v>2</v>
      </c>
      <c r="B16" s="107" t="s">
        <v>112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</row>
    <row r="17" spans="1:17" x14ac:dyDescent="0.25">
      <c r="A17" s="108"/>
      <c r="B17" s="109"/>
      <c r="C17" s="110"/>
      <c r="D17" s="110"/>
      <c r="E17" s="110"/>
      <c r="F17" s="110"/>
      <c r="G17" s="110"/>
      <c r="H17" s="110"/>
    </row>
    <row r="18" spans="1:17" ht="33" customHeight="1" x14ac:dyDescent="0.25">
      <c r="A18" s="233" t="s">
        <v>176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</row>
  </sheetData>
  <mergeCells count="19">
    <mergeCell ref="D12:G12"/>
    <mergeCell ref="H12:H13"/>
    <mergeCell ref="I12:L12"/>
    <mergeCell ref="M11:Q11"/>
    <mergeCell ref="M12:M13"/>
    <mergeCell ref="N12:Q12"/>
    <mergeCell ref="A18:Q18"/>
    <mergeCell ref="A1:Q1"/>
    <mergeCell ref="A2:Q2"/>
    <mergeCell ref="A6:Q6"/>
    <mergeCell ref="A7:Q7"/>
    <mergeCell ref="A8:Q8"/>
    <mergeCell ref="A10:Q10"/>
    <mergeCell ref="A3:L3"/>
    <mergeCell ref="A11:A13"/>
    <mergeCell ref="B11:B13"/>
    <mergeCell ref="C11:G11"/>
    <mergeCell ref="H11:L11"/>
    <mergeCell ref="C12:C13"/>
  </mergeCells>
  <pageMargins left="0.31496062992125984" right="0.31496062992125984" top="0.74803149606299213" bottom="0.74803149606299213" header="0" footer="0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BreakPreview" topLeftCell="A19" zoomScaleSheetLayoutView="100" workbookViewId="0">
      <selection activeCell="I27" sqref="I27"/>
    </sheetView>
  </sheetViews>
  <sheetFormatPr defaultColWidth="13.85546875" defaultRowHeight="15.75" x14ac:dyDescent="0.25"/>
  <cols>
    <col min="1" max="1" width="4.28515625" style="114" customWidth="1"/>
    <col min="2" max="2" width="75.140625" style="103" customWidth="1"/>
    <col min="3" max="3" width="11.140625" style="103" customWidth="1"/>
    <col min="4" max="5" width="13.85546875" style="103" hidden="1" customWidth="1"/>
    <col min="6" max="6" width="14.7109375" style="103" hidden="1" customWidth="1"/>
    <col min="7" max="7" width="12.5703125" style="103" customWidth="1"/>
    <col min="8" max="8" width="13" style="103" customWidth="1"/>
    <col min="9" max="16384" width="13.85546875" style="103"/>
  </cols>
  <sheetData>
    <row r="1" spans="1:9" ht="14.25" customHeight="1" x14ac:dyDescent="0.25">
      <c r="A1" s="206" t="s">
        <v>91</v>
      </c>
      <c r="B1" s="206"/>
      <c r="C1" s="206"/>
      <c r="D1" s="206"/>
      <c r="E1" s="206"/>
      <c r="F1" s="206"/>
      <c r="G1" s="206"/>
      <c r="H1" s="206"/>
      <c r="I1" s="206"/>
    </row>
    <row r="2" spans="1:9" x14ac:dyDescent="0.25">
      <c r="A2" s="206" t="s">
        <v>136</v>
      </c>
      <c r="B2" s="206"/>
      <c r="C2" s="206"/>
      <c r="D2" s="206"/>
      <c r="E2" s="206"/>
      <c r="F2" s="206"/>
      <c r="G2" s="206"/>
      <c r="H2" s="206"/>
      <c r="I2" s="206"/>
    </row>
    <row r="3" spans="1:9" ht="15" customHeight="1" x14ac:dyDescent="0.25">
      <c r="B3" s="122"/>
      <c r="C3" s="122"/>
      <c r="D3" s="122"/>
      <c r="E3" s="122"/>
      <c r="F3" s="122"/>
      <c r="G3" s="122"/>
      <c r="H3" s="122"/>
    </row>
    <row r="4" spans="1:9" x14ac:dyDescent="0.25">
      <c r="A4" s="230" t="s">
        <v>52</v>
      </c>
      <c r="B4" s="230"/>
      <c r="C4" s="230"/>
      <c r="D4" s="230"/>
      <c r="E4" s="230"/>
      <c r="F4" s="230"/>
      <c r="G4" s="230"/>
      <c r="H4" s="230"/>
      <c r="I4" s="230"/>
    </row>
    <row r="5" spans="1:9" x14ac:dyDescent="0.25">
      <c r="A5" s="230" t="s">
        <v>79</v>
      </c>
      <c r="B5" s="230"/>
      <c r="C5" s="230"/>
      <c r="D5" s="230"/>
      <c r="E5" s="230"/>
      <c r="F5" s="230"/>
      <c r="G5" s="230"/>
      <c r="H5" s="230"/>
      <c r="I5" s="230"/>
    </row>
    <row r="6" spans="1:9" x14ac:dyDescent="0.25">
      <c r="A6" s="230" t="s">
        <v>80</v>
      </c>
      <c r="B6" s="230"/>
      <c r="C6" s="230"/>
      <c r="D6" s="230"/>
      <c r="E6" s="230"/>
      <c r="F6" s="230"/>
      <c r="G6" s="230"/>
      <c r="H6" s="230"/>
      <c r="I6" s="230"/>
    </row>
    <row r="7" spans="1:9" x14ac:dyDescent="0.25">
      <c r="G7" s="122"/>
      <c r="H7" s="122"/>
    </row>
    <row r="8" spans="1:9" x14ac:dyDescent="0.25">
      <c r="A8" s="235" t="s">
        <v>43</v>
      </c>
      <c r="B8" s="235"/>
      <c r="C8" s="235"/>
      <c r="D8" s="235"/>
      <c r="E8" s="235"/>
      <c r="F8" s="235"/>
      <c r="G8" s="235"/>
      <c r="H8" s="235"/>
      <c r="I8" s="235"/>
    </row>
    <row r="9" spans="1:9" ht="14.25" customHeight="1" x14ac:dyDescent="0.25">
      <c r="A9" s="236" t="s">
        <v>4</v>
      </c>
      <c r="B9" s="236" t="s">
        <v>81</v>
      </c>
      <c r="C9" s="239" t="s">
        <v>82</v>
      </c>
      <c r="D9" s="239"/>
      <c r="E9" s="239"/>
      <c r="F9" s="239"/>
      <c r="G9" s="239"/>
      <c r="H9" s="239"/>
      <c r="I9" s="239"/>
    </row>
    <row r="10" spans="1:9" ht="15.75" customHeight="1" x14ac:dyDescent="0.25">
      <c r="A10" s="237"/>
      <c r="B10" s="237"/>
      <c r="C10" s="237" t="s">
        <v>63</v>
      </c>
      <c r="D10" s="239" t="s">
        <v>83</v>
      </c>
      <c r="E10" s="239"/>
      <c r="F10" s="239"/>
      <c r="G10" s="239"/>
      <c r="H10" s="239"/>
      <c r="I10" s="239"/>
    </row>
    <row r="11" spans="1:9" ht="61.5" customHeight="1" x14ac:dyDescent="0.25">
      <c r="A11" s="238"/>
      <c r="B11" s="238"/>
      <c r="C11" s="238"/>
      <c r="D11" s="44" t="s">
        <v>132</v>
      </c>
      <c r="E11" s="45" t="s">
        <v>129</v>
      </c>
      <c r="F11" s="45" t="s">
        <v>130</v>
      </c>
      <c r="G11" s="45" t="s">
        <v>177</v>
      </c>
      <c r="H11" s="45" t="s">
        <v>164</v>
      </c>
      <c r="I11" s="45" t="s">
        <v>165</v>
      </c>
    </row>
    <row r="12" spans="1:9" x14ac:dyDescent="0.25">
      <c r="A12" s="115">
        <v>1</v>
      </c>
      <c r="B12" s="115">
        <v>2</v>
      </c>
      <c r="C12" s="115">
        <v>3</v>
      </c>
      <c r="D12" s="115">
        <v>4</v>
      </c>
      <c r="E12" s="115">
        <v>5</v>
      </c>
      <c r="F12" s="115">
        <v>6</v>
      </c>
      <c r="G12" s="115">
        <v>4</v>
      </c>
      <c r="H12" s="115">
        <v>5</v>
      </c>
      <c r="I12" s="123">
        <v>6</v>
      </c>
    </row>
    <row r="13" spans="1:9" ht="42.75" x14ac:dyDescent="0.25">
      <c r="A13" s="111">
        <v>1</v>
      </c>
      <c r="B13" s="112" t="s">
        <v>178</v>
      </c>
      <c r="C13" s="60">
        <f>G13+H13+I13</f>
        <v>8652.74</v>
      </c>
      <c r="D13" s="135">
        <f>D15+D18+D20+D22</f>
        <v>460.67999999999995</v>
      </c>
      <c r="E13" s="135">
        <f t="shared" ref="E13:F13" si="0">E15+E18+E20+E22</f>
        <v>735.81999999999994</v>
      </c>
      <c r="F13" s="135">
        <f t="shared" si="0"/>
        <v>471.83</v>
      </c>
      <c r="G13" s="135">
        <f>G24+G35</f>
        <v>3232.74</v>
      </c>
      <c r="H13" s="135">
        <f>H24+H35</f>
        <v>2710</v>
      </c>
      <c r="I13" s="135">
        <f>I24+I35</f>
        <v>2710</v>
      </c>
    </row>
    <row r="14" spans="1:9" x14ac:dyDescent="0.25">
      <c r="A14" s="124"/>
      <c r="B14" s="125" t="s">
        <v>84</v>
      </c>
      <c r="C14" s="131"/>
      <c r="D14" s="131"/>
      <c r="E14" s="131"/>
      <c r="F14" s="131"/>
      <c r="G14" s="131"/>
      <c r="H14" s="131"/>
      <c r="I14" s="131"/>
    </row>
    <row r="15" spans="1:9" s="127" customFormat="1" x14ac:dyDescent="0.25">
      <c r="A15" s="113">
        <v>2</v>
      </c>
      <c r="B15" s="126" t="s">
        <v>85</v>
      </c>
      <c r="C15" s="136">
        <f>SUM(G15:I15)</f>
        <v>8652.74</v>
      </c>
      <c r="D15" s="137">
        <f>D26+D37</f>
        <v>460.67999999999995</v>
      </c>
      <c r="E15" s="137">
        <f t="shared" ref="E15:H15" si="1">E26+E37</f>
        <v>735.81999999999994</v>
      </c>
      <c r="F15" s="137">
        <f t="shared" si="1"/>
        <v>471.83</v>
      </c>
      <c r="G15" s="137">
        <f t="shared" si="1"/>
        <v>3232.74</v>
      </c>
      <c r="H15" s="137">
        <f t="shared" si="1"/>
        <v>2710</v>
      </c>
      <c r="I15" s="137">
        <f t="shared" ref="I15" si="2">I26+I37</f>
        <v>2710</v>
      </c>
    </row>
    <row r="16" spans="1:9" s="127" customFormat="1" x14ac:dyDescent="0.25">
      <c r="A16" s="113">
        <v>3</v>
      </c>
      <c r="B16" s="126" t="s">
        <v>86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</row>
    <row r="17" spans="1:9" s="127" customFormat="1" ht="30" x14ac:dyDescent="0.25">
      <c r="A17" s="113">
        <v>4</v>
      </c>
      <c r="B17" s="126" t="s">
        <v>87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</row>
    <row r="18" spans="1:9" s="127" customFormat="1" x14ac:dyDescent="0.25">
      <c r="A18" s="113">
        <v>5</v>
      </c>
      <c r="B18" s="126" t="s">
        <v>88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</row>
    <row r="19" spans="1:9" s="127" customFormat="1" x14ac:dyDescent="0.25">
      <c r="A19" s="113">
        <v>6</v>
      </c>
      <c r="B19" s="126" t="s">
        <v>86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</row>
    <row r="20" spans="1:9" s="127" customFormat="1" x14ac:dyDescent="0.25">
      <c r="A20" s="113">
        <v>7</v>
      </c>
      <c r="B20" s="126" t="s">
        <v>89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</row>
    <row r="21" spans="1:9" s="127" customFormat="1" x14ac:dyDescent="0.25">
      <c r="A21" s="113">
        <v>8</v>
      </c>
      <c r="B21" s="126" t="s">
        <v>86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</row>
    <row r="22" spans="1:9" s="127" customFormat="1" x14ac:dyDescent="0.25">
      <c r="A22" s="113">
        <v>9</v>
      </c>
      <c r="B22" s="126" t="s">
        <v>90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</row>
    <row r="23" spans="1:9" s="127" customFormat="1" x14ac:dyDescent="0.25">
      <c r="A23" s="113">
        <v>10</v>
      </c>
      <c r="B23" s="126" t="s">
        <v>86</v>
      </c>
      <c r="C23" s="69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</row>
    <row r="24" spans="1:9" ht="28.5" x14ac:dyDescent="0.25">
      <c r="A24" s="128">
        <v>11</v>
      </c>
      <c r="B24" s="129" t="s">
        <v>140</v>
      </c>
      <c r="C24" s="66">
        <f>C26+C29+C31+C33</f>
        <v>8022.74</v>
      </c>
      <c r="D24" s="138">
        <f t="shared" ref="D24:H24" si="3">D26+D29+D31+D33</f>
        <v>176.6</v>
      </c>
      <c r="E24" s="138">
        <f t="shared" si="3"/>
        <v>617.04999999999995</v>
      </c>
      <c r="F24" s="138">
        <f t="shared" si="3"/>
        <v>253.39</v>
      </c>
      <c r="G24" s="138">
        <f t="shared" si="3"/>
        <v>3022.74</v>
      </c>
      <c r="H24" s="138">
        <f t="shared" si="3"/>
        <v>2500</v>
      </c>
      <c r="I24" s="138">
        <f t="shared" ref="I24" si="4">I26+I29+I31+I33</f>
        <v>2500</v>
      </c>
    </row>
    <row r="25" spans="1:9" x14ac:dyDescent="0.25">
      <c r="A25" s="124"/>
      <c r="B25" s="125" t="s">
        <v>84</v>
      </c>
      <c r="C25" s="131"/>
      <c r="D25" s="131"/>
      <c r="E25" s="131"/>
      <c r="F25" s="131"/>
      <c r="G25" s="131"/>
      <c r="H25" s="131"/>
      <c r="I25" s="131"/>
    </row>
    <row r="26" spans="1:9" x14ac:dyDescent="0.25">
      <c r="A26" s="113">
        <v>12</v>
      </c>
      <c r="B26" s="130" t="s">
        <v>85</v>
      </c>
      <c r="C26" s="139">
        <f>SUM(G26:I26)</f>
        <v>8022.74</v>
      </c>
      <c r="D26" s="140">
        <v>176.6</v>
      </c>
      <c r="E26" s="140">
        <v>617.04999999999995</v>
      </c>
      <c r="F26" s="140">
        <v>253.39</v>
      </c>
      <c r="G26" s="140">
        <v>3022.74</v>
      </c>
      <c r="H26" s="140">
        <v>2500</v>
      </c>
      <c r="I26" s="140">
        <v>2500</v>
      </c>
    </row>
    <row r="27" spans="1:9" x14ac:dyDescent="0.25">
      <c r="A27" s="113">
        <v>13</v>
      </c>
      <c r="B27" s="126" t="s">
        <v>86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</row>
    <row r="28" spans="1:9" ht="30" x14ac:dyDescent="0.25">
      <c r="A28" s="113">
        <v>14</v>
      </c>
      <c r="B28" s="126" t="s">
        <v>87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</row>
    <row r="29" spans="1:9" x14ac:dyDescent="0.25">
      <c r="A29" s="113">
        <v>15</v>
      </c>
      <c r="B29" s="130" t="s">
        <v>88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</row>
    <row r="30" spans="1:9" x14ac:dyDescent="0.25">
      <c r="A30" s="113">
        <v>16</v>
      </c>
      <c r="B30" s="126" t="s">
        <v>86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</row>
    <row r="31" spans="1:9" x14ac:dyDescent="0.25">
      <c r="A31" s="113">
        <v>17</v>
      </c>
      <c r="B31" s="130" t="s">
        <v>89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</row>
    <row r="32" spans="1:9" x14ac:dyDescent="0.25">
      <c r="A32" s="113">
        <v>18</v>
      </c>
      <c r="B32" s="126" t="s">
        <v>86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</row>
    <row r="33" spans="1:9" x14ac:dyDescent="0.25">
      <c r="A33" s="113">
        <v>19</v>
      </c>
      <c r="B33" s="130" t="s">
        <v>90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</row>
    <row r="34" spans="1:9" x14ac:dyDescent="0.25">
      <c r="A34" s="113">
        <v>20</v>
      </c>
      <c r="B34" s="126" t="s">
        <v>86</v>
      </c>
      <c r="C34" s="69">
        <v>0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</row>
    <row r="35" spans="1:9" ht="31.5" customHeight="1" x14ac:dyDescent="0.25">
      <c r="A35" s="128">
        <v>21</v>
      </c>
      <c r="B35" s="129" t="s">
        <v>141</v>
      </c>
      <c r="C35" s="138">
        <f>C37+C40+C42+C44</f>
        <v>630</v>
      </c>
      <c r="D35" s="138">
        <f t="shared" ref="D35:H35" si="5">D37+D40+D42+D44</f>
        <v>284.08</v>
      </c>
      <c r="E35" s="138">
        <f t="shared" si="5"/>
        <v>118.77</v>
      </c>
      <c r="F35" s="138">
        <f t="shared" si="5"/>
        <v>218.44</v>
      </c>
      <c r="G35" s="138">
        <f t="shared" si="5"/>
        <v>210</v>
      </c>
      <c r="H35" s="138">
        <f t="shared" si="5"/>
        <v>210</v>
      </c>
      <c r="I35" s="138">
        <f t="shared" ref="I35" si="6">I37+I40+I42+I44</f>
        <v>210</v>
      </c>
    </row>
    <row r="36" spans="1:9" x14ac:dyDescent="0.25">
      <c r="A36" s="124"/>
      <c r="B36" s="125" t="s">
        <v>84</v>
      </c>
      <c r="C36" s="131"/>
      <c r="D36" s="131"/>
      <c r="E36" s="131"/>
      <c r="F36" s="131"/>
      <c r="G36" s="131"/>
      <c r="H36" s="131"/>
      <c r="I36" s="131"/>
    </row>
    <row r="37" spans="1:9" x14ac:dyDescent="0.25">
      <c r="A37" s="113">
        <v>22</v>
      </c>
      <c r="B37" s="130" t="s">
        <v>85</v>
      </c>
      <c r="C37" s="140">
        <f>SUM(G37:I37)</f>
        <v>630</v>
      </c>
      <c r="D37" s="140">
        <v>284.08</v>
      </c>
      <c r="E37" s="140">
        <v>118.77</v>
      </c>
      <c r="F37" s="140">
        <v>218.44</v>
      </c>
      <c r="G37" s="140">
        <v>210</v>
      </c>
      <c r="H37" s="140">
        <v>210</v>
      </c>
      <c r="I37" s="140">
        <v>210</v>
      </c>
    </row>
    <row r="38" spans="1:9" x14ac:dyDescent="0.25">
      <c r="A38" s="113">
        <v>23</v>
      </c>
      <c r="B38" s="126" t="s">
        <v>86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</row>
    <row r="39" spans="1:9" ht="30" x14ac:dyDescent="0.25">
      <c r="A39" s="113">
        <v>24</v>
      </c>
      <c r="B39" s="126" t="s">
        <v>87</v>
      </c>
      <c r="C39" s="69">
        <v>0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</row>
    <row r="40" spans="1:9" x14ac:dyDescent="0.25">
      <c r="A40" s="113">
        <v>25</v>
      </c>
      <c r="B40" s="130" t="s">
        <v>88</v>
      </c>
      <c r="C40" s="69">
        <v>0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</row>
    <row r="41" spans="1:9" x14ac:dyDescent="0.25">
      <c r="A41" s="113">
        <v>26</v>
      </c>
      <c r="B41" s="126" t="s">
        <v>86</v>
      </c>
      <c r="C41" s="69">
        <v>0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</row>
    <row r="42" spans="1:9" x14ac:dyDescent="0.25">
      <c r="A42" s="113">
        <v>27</v>
      </c>
      <c r="B42" s="130" t="s">
        <v>89</v>
      </c>
      <c r="C42" s="69">
        <v>0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</row>
    <row r="43" spans="1:9" x14ac:dyDescent="0.25">
      <c r="A43" s="113">
        <v>28</v>
      </c>
      <c r="B43" s="126" t="s">
        <v>86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</row>
    <row r="44" spans="1:9" x14ac:dyDescent="0.25">
      <c r="A44" s="113">
        <v>29</v>
      </c>
      <c r="B44" s="130" t="s">
        <v>90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</row>
    <row r="45" spans="1:9" x14ac:dyDescent="0.25">
      <c r="A45" s="167">
        <v>30</v>
      </c>
      <c r="B45" s="126" t="s">
        <v>86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</row>
  </sheetData>
  <mergeCells count="11">
    <mergeCell ref="A8:I8"/>
    <mergeCell ref="A4:I4"/>
    <mergeCell ref="A5:I5"/>
    <mergeCell ref="A6:I6"/>
    <mergeCell ref="A1:I1"/>
    <mergeCell ref="A2:I2"/>
    <mergeCell ref="A9:A11"/>
    <mergeCell ref="B9:B11"/>
    <mergeCell ref="C10:C11"/>
    <mergeCell ref="C9:I9"/>
    <mergeCell ref="D10:I10"/>
  </mergeCells>
  <printOptions horizontalCentered="1"/>
  <pageMargins left="0.39370078740157483" right="0.31496062992125984" top="0.39370078740157483" bottom="0.39370078740157483" header="0" footer="0"/>
  <pageSetup paperSize="9" scale="97" orientation="landscape" r:id="rId1"/>
  <rowBreaks count="2" manualBreakCount="2">
    <brk id="28" max="8" man="1"/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5'!Заголовки_для_печати</vt:lpstr>
      <vt:lpstr>'Прил. 7'!Заголовки_для_печати</vt:lpstr>
      <vt:lpstr>'Прил. 1'!Область_печати</vt:lpstr>
      <vt:lpstr>'Прил. 2'!Область_печати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AS-205-1</cp:lastModifiedBy>
  <cp:lastPrinted>2021-11-15T07:44:12Z</cp:lastPrinted>
  <dcterms:created xsi:type="dcterms:W3CDTF">2015-12-01T03:34:08Z</dcterms:created>
  <dcterms:modified xsi:type="dcterms:W3CDTF">2021-11-15T07:44:18Z</dcterms:modified>
</cp:coreProperties>
</file>